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<sst xmlns="http://schemas.openxmlformats.org/spreadsheetml/2006/main" count="263" uniqueCount="90">
  <si>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</si>
  <si>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</si>
  <si>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</si>
  <si>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</si>
  <si>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</si>
  <si>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</si>
  <si>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</si>
  <si>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</si>
  <si>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</si>
  <si>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</si>
  <si>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</si>
  <si>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</si>
  <si>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合計</t>
  </si>
  <si>
    <t>　第１号被保険者</t>
  </si>
  <si>
    <t>　　６５歳以上７５歳未満</t>
  </si>
  <si>
    <t>　　７５歳以上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</si>
  <si>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</si>
  <si>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</si>
  <si>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</si>
  <si>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</si>
  <si>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</si>
  <si>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</si>
  <si>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65歳以上75歳未満</t>
  </si>
  <si>
    <t>75歳以上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</si>
  <si>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</si>
  <si>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</si>
  <si>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</si>
  <si>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</si>
  <si>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</si>
  <si>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</si>
  <si>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</si>
  <si>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</si>
  <si>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</si>
  <si>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</si>
  <si>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</si>
  <si>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</si>
  <si>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</si>
  <si>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</si>
  <si>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</si>
  <si>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</si>
  <si>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</si>
  <si>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</si>
  <si>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</si>
  <si>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</si>
  <si>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</si>
  <si>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</si>
  <si>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</si>
  <si>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</si>
  <si>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</si>
  <si>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</si>
  <si>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</si>
  <si>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</si>
  <si>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</si>
  <si>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</si>
  <si>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</si>
  <si>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</si>
  <si>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</si>
  <si>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</si>
  <si>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</si>
  <si>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</si>
  <si>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</si>
  <si>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</si>
  <si>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</si>
  <si>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</si>
  <si>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</si>
  <si>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</si>
  <si>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</si>
  <si>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</si>
  <si>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</si>
  <si>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</si>
  <si>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</si>
  <si>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</si>
  <si>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</si>
  <si>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</si>
  <si>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</si>
  <si>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</si>
  <si>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</si>
  <si>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</si>
  <si>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</si>
  <si>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</si>
  <si>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訪問介護</t>
  </si>
  <si>
    <t>訪問入浴介護</t>
  </si>
  <si>
    <t>訪問看護</t>
  </si>
  <si>
    <t>訪問リハビリテーション</t>
  </si>
  <si>
    <t>居宅療養管理指導</t>
  </si>
  <si>
    <t>短期入所生活介護</t>
  </si>
  <si>
    <t>短期入所療養介護（介護老人保健施設）</t>
  </si>
  <si>
    <t>短期入所療養介護（介護療養型医療施設等）</t>
  </si>
  <si>
    <t>定期巡回・随時対応型訪問介護看護</t>
  </si>
  <si>
    <t>（平成 29年 1月分）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</si>
</sst>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ck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double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9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/>
    </xf>
    <xf numFmtId="0" fontId="7" fillId="0" borderId="35" xfId="0" applyFont="1" applyFill="1" applyBorder="1" applyAlignment="1">
      <alignment horizontal="left" vertical="center"/>
    </xf>
    <xf numFmtId="178" fontId="11" fillId="0" borderId="3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178" fontId="11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8" fontId="11" fillId="0" borderId="52" xfId="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8" fontId="11" fillId="0" borderId="54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55" xfId="0" applyNumberFormat="1" applyFont="1" applyFill="1" applyBorder="1" applyAlignment="1">
      <alignment vertical="center" shrinkToFit="1"/>
    </xf>
    <xf numFmtId="0" fontId="7" fillId="0" borderId="56" xfId="0" applyFont="1" applyFill="1" applyBorder="1" applyAlignment="1">
      <alignment horizontal="left" vertical="center"/>
    </xf>
    <xf numFmtId="178" fontId="11" fillId="0" borderId="57" xfId="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>
      <alignment vertical="center" shrinkToFit="1"/>
    </xf>
    <xf numFmtId="176" fontId="11" fillId="0" borderId="59" xfId="0" applyNumberFormat="1" applyFont="1" applyFill="1" applyBorder="1" applyAlignment="1">
      <alignment vertical="center" shrinkToFit="1"/>
    </xf>
    <xf numFmtId="178" fontId="11" fillId="0" borderId="60" xfId="0" applyNumberFormat="1" applyFont="1" applyFill="1" applyBorder="1" applyAlignment="1">
      <alignment vertical="center" shrinkToFit="1"/>
    </xf>
    <xf numFmtId="178" fontId="11" fillId="0" borderId="61" xfId="0" applyNumberFormat="1" applyFont="1" applyFill="1" applyBorder="1" applyAlignment="1">
      <alignment vertical="center" shrinkToFit="1"/>
    </xf>
    <xf numFmtId="178" fontId="11" fillId="0" borderId="62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8" fontId="11" fillId="0" borderId="64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6" xfId="0" applyNumberFormat="1" applyFont="1" applyFill="1" applyBorder="1" applyAlignment="1">
      <alignment vertical="center" shrinkToFit="1"/>
    </xf>
    <xf numFmtId="178" fontId="11" fillId="0" borderId="67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left" vertical="center"/>
    </xf>
    <xf numFmtId="178" fontId="11" fillId="0" borderId="69" xfId="0" applyNumberFormat="1" applyFont="1" applyFill="1" applyBorder="1" applyAlignment="1">
      <alignment vertical="center" shrinkToFit="1"/>
    </xf>
    <xf numFmtId="178" fontId="11" fillId="0" borderId="70" xfId="0" applyNumberFormat="1" applyFont="1" applyFill="1" applyBorder="1" applyAlignment="1">
      <alignment vertical="center" shrinkToFit="1"/>
    </xf>
    <xf numFmtId="178" fontId="11" fillId="0" borderId="7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right" vertic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178" fontId="7" fillId="0" borderId="78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11" fillId="0" borderId="81" xfId="0" applyNumberFormat="1" applyFont="1" applyFill="1" applyBorder="1" applyAlignment="1">
      <alignment vertical="center" shrinkToFit="1"/>
    </xf>
    <xf numFmtId="178" fontId="11" fillId="0" borderId="82" xfId="0" applyNumberFormat="1" applyFont="1" applyFill="1" applyBorder="1" applyAlignment="1">
      <alignment vertical="center" shrinkToFit="1"/>
    </xf>
    <xf numFmtId="178" fontId="11" fillId="0" borderId="83" xfId="0" applyNumberFormat="1" applyFont="1" applyFill="1" applyBorder="1" applyAlignment="1">
      <alignment vertical="center" shrinkToFit="1"/>
    </xf>
    <xf numFmtId="178" fontId="11" fillId="0" borderId="84" xfId="0" applyNumberFormat="1" applyFont="1" applyFill="1" applyBorder="1" applyAlignment="1">
      <alignment vertical="center" shrinkToFit="1"/>
    </xf>
    <xf numFmtId="178" fontId="11" fillId="0" borderId="85" xfId="0" applyNumberFormat="1" applyFont="1" applyFill="1" applyBorder="1" applyAlignment="1">
      <alignment vertical="center" shrinkToFit="1"/>
    </xf>
    <xf numFmtId="178" fontId="11" fillId="0" borderId="86" xfId="0" applyNumberFormat="1" applyFont="1" applyFill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6" fontId="11" fillId="0" borderId="88" xfId="0" applyNumberFormat="1" applyFont="1" applyFill="1" applyBorder="1" applyAlignment="1">
      <alignment vertical="center" shrinkToFit="1"/>
    </xf>
    <xf numFmtId="176" fontId="11" fillId="0" borderId="89" xfId="0" applyNumberFormat="1" applyFont="1" applyFill="1" applyBorder="1" applyAlignment="1">
      <alignment vertical="center" shrinkToFit="1"/>
    </xf>
    <xf numFmtId="176" fontId="11" fillId="0" borderId="90" xfId="0" applyNumberFormat="1" applyFont="1" applyFill="1" applyBorder="1" applyAlignment="1">
      <alignment vertical="center" shrinkToFit="1"/>
    </xf>
    <xf numFmtId="178" fontId="11" fillId="0" borderId="91" xfId="0" applyNumberFormat="1" applyFont="1" applyFill="1" applyBorder="1" applyAlignment="1">
      <alignment vertical="center" shrinkToFit="1"/>
    </xf>
    <xf numFmtId="176" fontId="11" fillId="0" borderId="92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Alignment="1">
      <alignment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0" fontId="2" fillId="0" borderId="29" xfId="0" applyNumberFormat="1" applyFont="1" applyFill="1" applyBorder="1" applyAlignment="1">
      <alignment horizontal="left" vertical="center"/>
    </xf>
    <xf numFmtId="182" fontId="7" fillId="0" borderId="0" xfId="0" applyNumberFormat="1" applyFont="1" applyFill="1" applyBorder="1" applyAlignment="1">
      <alignment horizontal="left" vertical="center"/>
    </xf>
    <xf numFmtId="0" fontId="7" fillId="0" borderId="93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7" fillId="0" borderId="94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78" fontId="7" fillId="0" borderId="48" xfId="0" applyNumberFormat="1" applyFont="1" applyFill="1" applyBorder="1" applyAlignment="1">
      <alignment vertical="center"/>
    </xf>
    <xf numFmtId="178" fontId="7" fillId="0" borderId="49" xfId="0" applyNumberFormat="1" applyFont="1" applyFill="1" applyBorder="1" applyAlignment="1">
      <alignment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178" fontId="7" fillId="0" borderId="102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03" xfId="0" applyFont="1" applyFill="1" applyBorder="1" applyAlignment="1">
      <alignment horizontal="left" vertical="center"/>
    </xf>
    <xf numFmtId="0" fontId="7" fillId="0" borderId="104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47"/>
  <sheetViews>
    <sheetView tabSelected="1" zoomScale="55" zoomScaleNormal="55" zoomScalePageLayoutView="0" workbookViewId="0" topLeftCell="A1">
      <selection activeCell="F1" sqref="F1:N1"/>
    </sheetView>
  </sheetViews>
  <sheetFormatPr defaultColWidth="0" defaultRowHeight="13.5" zeroHeight="1"/>
  <cols>
    <col min="1" max="1" width="4.625" style="61" customWidth="1"/>
    <col min="2" max="2" width="3.75390625" style="61" customWidth="1"/>
    <col min="3" max="4" width="6.125" style="61" customWidth="1"/>
    <col min="5" max="5" width="20.625" style="61" customWidth="1"/>
    <col min="6" max="16" width="16.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104"/>
      <c r="E1" s="105"/>
      <c r="F1" s="157" t="s">
        <v>26</v>
      </c>
      <c r="G1" s="157"/>
      <c r="H1" s="157"/>
      <c r="I1" s="157"/>
      <c r="J1" s="157"/>
      <c r="K1" s="157"/>
      <c r="L1" s="157"/>
      <c r="M1" s="157"/>
      <c r="N1" s="157"/>
      <c r="O1" s="106"/>
    </row>
    <row r="2" spans="5:16" ht="45" customHeight="1">
      <c r="E2" s="107"/>
      <c r="F2" s="158" t="s">
        <v>89</v>
      </c>
      <c r="G2" s="158"/>
      <c r="H2" s="158"/>
      <c r="I2" s="158"/>
      <c r="J2" s="158"/>
      <c r="K2" s="159"/>
      <c r="L2" s="159"/>
      <c r="M2" s="159"/>
      <c r="N2" s="159"/>
      <c r="O2" s="160">
        <v>41009</v>
      </c>
      <c r="P2" s="160"/>
    </row>
    <row r="3" spans="6:17" ht="45" customHeight="1">
      <c r="F3" s="109"/>
      <c r="G3" s="109"/>
      <c r="H3" s="109"/>
      <c r="I3" s="109"/>
      <c r="J3" s="109"/>
      <c r="N3" s="110"/>
      <c r="O3" s="160" t="s">
        <v>0</v>
      </c>
      <c r="P3" s="160"/>
      <c r="Q3" s="111"/>
    </row>
    <row r="4" spans="3:17" ht="45" customHeight="1">
      <c r="C4" s="112" t="s">
        <v>27</v>
      </c>
      <c r="F4" s="109"/>
      <c r="G4" s="109"/>
      <c r="H4" s="109"/>
      <c r="I4" s="109"/>
      <c r="J4" s="109"/>
      <c r="N4" s="110"/>
      <c r="O4" s="108"/>
      <c r="P4" s="108"/>
      <c r="Q4" s="111"/>
    </row>
    <row r="5" spans="6:17" ht="7.5" customHeight="1" thickBot="1">
      <c r="F5" s="109"/>
      <c r="G5" s="109"/>
      <c r="H5" s="109"/>
      <c r="I5" s="109"/>
      <c r="J5" s="109"/>
      <c r="N5" s="110"/>
      <c r="O5" s="108"/>
      <c r="P5" s="108"/>
      <c r="Q5" s="111"/>
    </row>
    <row r="6" spans="3:17" ht="45" customHeight="1">
      <c r="C6" s="176" t="s">
        <v>25</v>
      </c>
      <c r="D6" s="177"/>
      <c r="E6" s="177"/>
      <c r="F6" s="164" t="s">
        <v>22</v>
      </c>
      <c r="G6" s="177"/>
      <c r="H6" s="164" t="s">
        <v>23</v>
      </c>
      <c r="I6" s="177"/>
      <c r="J6" s="164" t="s">
        <v>12</v>
      </c>
      <c r="K6" s="165"/>
      <c r="N6" s="110"/>
      <c r="O6" s="108"/>
      <c r="P6" s="108"/>
      <c r="Q6" s="111"/>
    </row>
    <row r="7" spans="3:17" ht="45" customHeight="1" thickBot="1">
      <c r="C7" s="178" t="s">
        <v>24</v>
      </c>
      <c r="D7" s="179"/>
      <c r="E7" s="179"/>
      <c r="F7" s="166">
        <v>43628</v>
      </c>
      <c r="G7" s="180"/>
      <c r="H7" s="166">
        <v>46746</v>
      </c>
      <c r="I7" s="180"/>
      <c r="J7" s="166">
        <f>SUM(F7:I7)</f>
        <v>90374</v>
      </c>
      <c r="K7" s="167"/>
      <c r="M7" s="144"/>
      <c r="N7" s="110"/>
      <c r="O7" s="108"/>
      <c r="P7" s="108"/>
      <c r="Q7" s="111"/>
    </row>
    <row r="8" spans="6:17" ht="45" customHeight="1">
      <c r="F8" s="109"/>
      <c r="G8" s="109"/>
      <c r="H8" s="109"/>
      <c r="I8" s="109"/>
      <c r="J8" s="109"/>
      <c r="N8" s="110"/>
      <c r="O8" s="108"/>
      <c r="P8" s="108"/>
      <c r="Q8" s="111"/>
    </row>
    <row r="9" spans="3:17" ht="45" customHeight="1">
      <c r="C9" s="112" t="s">
        <v>28</v>
      </c>
      <c r="E9" s="113"/>
      <c r="N9" s="150"/>
      <c r="O9" s="150"/>
      <c r="P9" s="150"/>
      <c r="Q9" s="111"/>
    </row>
    <row r="10" spans="3:17" ht="6.75" customHeight="1" thickBot="1">
      <c r="C10" s="114"/>
      <c r="D10" s="114"/>
      <c r="E10" s="115"/>
      <c r="L10" s="116"/>
      <c r="M10" s="116"/>
      <c r="N10" s="149"/>
      <c r="O10" s="149"/>
      <c r="P10" s="149"/>
      <c r="Q10" s="116"/>
    </row>
    <row r="11" spans="3:17" ht="49.5" customHeight="1">
      <c r="C11" s="147"/>
      <c r="D11" s="148"/>
      <c r="E11" s="148"/>
      <c r="F11" s="11" t="s">
        <v>10</v>
      </c>
      <c r="G11" s="11" t="s">
        <v>33</v>
      </c>
      <c r="H11" s="12" t="s">
        <v>11</v>
      </c>
      <c r="I11" s="13" t="s">
        <v>34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5" t="s">
        <v>11</v>
      </c>
      <c r="P11" s="16" t="s">
        <v>12</v>
      </c>
      <c r="Q11" s="17"/>
    </row>
    <row r="12" spans="3:17" ht="49.5" customHeight="1">
      <c r="C12" s="117" t="s">
        <v>13</v>
      </c>
      <c r="D12" s="18"/>
      <c r="E12" s="18"/>
      <c r="F12" s="24">
        <f>SUM(F13:F14)</f>
        <v>3519</v>
      </c>
      <c r="G12" s="24">
        <f>SUM(G13:G14)</f>
        <v>2827</v>
      </c>
      <c r="H12" s="25">
        <f>F12+G12</f>
        <v>6346</v>
      </c>
      <c r="I12" s="19">
        <v>0</v>
      </c>
      <c r="J12" s="24">
        <f>J13+J14</f>
        <v>4248</v>
      </c>
      <c r="K12" s="24">
        <f>K13+K14</f>
        <v>2591</v>
      </c>
      <c r="L12" s="24">
        <f>L13+L14</f>
        <v>1982</v>
      </c>
      <c r="M12" s="24">
        <f>M13+M14</f>
        <v>2273</v>
      </c>
      <c r="N12" s="24">
        <f>N13+N14</f>
        <v>1473</v>
      </c>
      <c r="O12" s="25">
        <f>SUM(J12:N12)</f>
        <v>12567</v>
      </c>
      <c r="P12" s="27">
        <f>H12+O12</f>
        <v>18913</v>
      </c>
      <c r="Q12" s="17"/>
    </row>
    <row r="13" spans="3:16" ht="49.5" customHeight="1">
      <c r="C13" s="117" t="s">
        <v>14</v>
      </c>
      <c r="D13" s="118"/>
      <c r="E13" s="118"/>
      <c r="F13" s="24">
        <v>440</v>
      </c>
      <c r="G13" s="24">
        <v>294</v>
      </c>
      <c r="H13" s="25">
        <f>F13+G13</f>
        <v>734</v>
      </c>
      <c r="I13" s="19">
        <v>0</v>
      </c>
      <c r="J13" s="24">
        <v>487</v>
      </c>
      <c r="K13" s="24">
        <v>257</v>
      </c>
      <c r="L13" s="24">
        <v>198</v>
      </c>
      <c r="M13" s="24">
        <v>212</v>
      </c>
      <c r="N13" s="24">
        <v>131</v>
      </c>
      <c r="O13" s="25">
        <f>SUM(J13:N13)</f>
        <v>1285</v>
      </c>
      <c r="P13" s="27">
        <f>H13+O13</f>
        <v>2019</v>
      </c>
    </row>
    <row r="14" spans="3:16" ht="49.5" customHeight="1">
      <c r="C14" s="145" t="s">
        <v>15</v>
      </c>
      <c r="D14" s="146"/>
      <c r="E14" s="146"/>
      <c r="F14" s="24">
        <v>3079</v>
      </c>
      <c r="G14" s="24">
        <v>2533</v>
      </c>
      <c r="H14" s="25">
        <f>F14+G14</f>
        <v>5612</v>
      </c>
      <c r="I14" s="19">
        <v>0</v>
      </c>
      <c r="J14" s="24">
        <v>3761</v>
      </c>
      <c r="K14" s="24">
        <v>2334</v>
      </c>
      <c r="L14" s="24">
        <v>1784</v>
      </c>
      <c r="M14" s="24">
        <v>2061</v>
      </c>
      <c r="N14" s="24">
        <v>1342</v>
      </c>
      <c r="O14" s="25">
        <f>SUM(J14:N14)</f>
        <v>11282</v>
      </c>
      <c r="P14" s="27">
        <f>H14+O14</f>
        <v>16894</v>
      </c>
    </row>
    <row r="15" spans="3:16" ht="49.5" customHeight="1">
      <c r="C15" s="145" t="s">
        <v>16</v>
      </c>
      <c r="D15" s="146"/>
      <c r="E15" s="146"/>
      <c r="F15" s="24">
        <v>34</v>
      </c>
      <c r="G15" s="24">
        <v>44</v>
      </c>
      <c r="H15" s="25">
        <f>F15+G15</f>
        <v>78</v>
      </c>
      <c r="I15" s="19">
        <v>0</v>
      </c>
      <c r="J15" s="24">
        <v>67</v>
      </c>
      <c r="K15" s="24">
        <v>44</v>
      </c>
      <c r="L15" s="24">
        <v>45</v>
      </c>
      <c r="M15" s="24">
        <v>44</v>
      </c>
      <c r="N15" s="24">
        <v>27</v>
      </c>
      <c r="O15" s="25">
        <f>SUM(J15:N15)</f>
        <v>227</v>
      </c>
      <c r="P15" s="27">
        <f>H15+O15</f>
        <v>305</v>
      </c>
    </row>
    <row r="16" spans="3:16" ht="49.5" customHeight="1" thickBot="1">
      <c r="C16" s="151" t="s">
        <v>17</v>
      </c>
      <c r="D16" s="152"/>
      <c r="E16" s="152"/>
      <c r="F16" s="119">
        <f>F12+F15</f>
        <v>3553</v>
      </c>
      <c r="G16" s="119">
        <f>G12+G15</f>
        <v>2871</v>
      </c>
      <c r="H16" s="119">
        <f>H12+H15</f>
        <v>6424</v>
      </c>
      <c r="I16" s="120">
        <v>0</v>
      </c>
      <c r="J16" s="119">
        <f aca="true" t="shared" si="0" ref="J16:O16">J12+J15</f>
        <v>4315</v>
      </c>
      <c r="K16" s="119">
        <f t="shared" si="0"/>
        <v>2635</v>
      </c>
      <c r="L16" s="119">
        <f t="shared" si="0"/>
        <v>2027</v>
      </c>
      <c r="M16" s="119">
        <f t="shared" si="0"/>
        <v>2317</v>
      </c>
      <c r="N16" s="119">
        <f t="shared" si="0"/>
        <v>1500</v>
      </c>
      <c r="O16" s="119">
        <f t="shared" si="0"/>
        <v>12794</v>
      </c>
      <c r="P16" s="121">
        <f>H16+O16</f>
        <v>19218</v>
      </c>
    </row>
    <row r="17" ht="39.75" customHeight="1"/>
    <row r="18" spans="3:17" ht="39.75" customHeight="1">
      <c r="C18" s="112" t="s">
        <v>29</v>
      </c>
      <c r="E18" s="113"/>
      <c r="N18" s="111"/>
      <c r="O18" s="111"/>
      <c r="P18" s="111"/>
      <c r="Q18" s="111"/>
    </row>
    <row r="19" spans="3:17" ht="6.75" customHeight="1" thickBot="1">
      <c r="C19" s="114"/>
      <c r="D19" s="114"/>
      <c r="E19" s="115"/>
      <c r="L19" s="116"/>
      <c r="M19" s="116"/>
      <c r="N19" s="116"/>
      <c r="P19" s="116"/>
      <c r="Q19" s="116"/>
    </row>
    <row r="20" spans="3:17" ht="49.5" customHeight="1">
      <c r="C20" s="147"/>
      <c r="D20" s="148"/>
      <c r="E20" s="148"/>
      <c r="F20" s="170" t="s">
        <v>18</v>
      </c>
      <c r="G20" s="163"/>
      <c r="H20" s="163"/>
      <c r="I20" s="163" t="s">
        <v>19</v>
      </c>
      <c r="J20" s="163"/>
      <c r="K20" s="163"/>
      <c r="L20" s="163"/>
      <c r="M20" s="163"/>
      <c r="N20" s="163"/>
      <c r="O20" s="163"/>
      <c r="P20" s="161" t="s">
        <v>6</v>
      </c>
      <c r="Q20" s="17"/>
    </row>
    <row r="21" spans="3:17" ht="49.5" customHeight="1">
      <c r="C21" s="168"/>
      <c r="D21" s="169"/>
      <c r="E21" s="169"/>
      <c r="F21" s="18" t="s">
        <v>7</v>
      </c>
      <c r="G21" s="18" t="s">
        <v>8</v>
      </c>
      <c r="H21" s="20" t="s">
        <v>9</v>
      </c>
      <c r="I21" s="21" t="s">
        <v>34</v>
      </c>
      <c r="J21" s="18" t="s">
        <v>1</v>
      </c>
      <c r="K21" s="22" t="s">
        <v>2</v>
      </c>
      <c r="L21" s="22" t="s">
        <v>3</v>
      </c>
      <c r="M21" s="22" t="s">
        <v>4</v>
      </c>
      <c r="N21" s="22" t="s">
        <v>5</v>
      </c>
      <c r="O21" s="23" t="s">
        <v>9</v>
      </c>
      <c r="P21" s="162"/>
      <c r="Q21" s="17"/>
    </row>
    <row r="22" spans="3:17" ht="49.5" customHeight="1">
      <c r="C22" s="117" t="s">
        <v>13</v>
      </c>
      <c r="D22" s="18"/>
      <c r="E22" s="18"/>
      <c r="F22" s="24">
        <v>1992</v>
      </c>
      <c r="G22" s="24">
        <v>2007</v>
      </c>
      <c r="H22" s="25">
        <f>SUM(F22:G22)</f>
        <v>3999</v>
      </c>
      <c r="I22" s="26">
        <v>0</v>
      </c>
      <c r="J22" s="24">
        <v>3202</v>
      </c>
      <c r="K22" s="24">
        <v>1988</v>
      </c>
      <c r="L22" s="24">
        <v>1171</v>
      </c>
      <c r="M22" s="24">
        <v>801</v>
      </c>
      <c r="N22" s="24">
        <v>371</v>
      </c>
      <c r="O22" s="25">
        <f>SUM(I22:N22)</f>
        <v>7533</v>
      </c>
      <c r="P22" s="27">
        <f>H22+O22</f>
        <v>11532</v>
      </c>
      <c r="Q22" s="17"/>
    </row>
    <row r="23" spans="3:16" ht="49.5" customHeight="1">
      <c r="C23" s="145" t="s">
        <v>16</v>
      </c>
      <c r="D23" s="146"/>
      <c r="E23" s="146"/>
      <c r="F23" s="24">
        <v>19</v>
      </c>
      <c r="G23" s="24">
        <v>27</v>
      </c>
      <c r="H23" s="25">
        <f>SUM(F23:G23)</f>
        <v>46</v>
      </c>
      <c r="I23" s="26">
        <v>0</v>
      </c>
      <c r="J23" s="24">
        <v>58</v>
      </c>
      <c r="K23" s="24">
        <v>34</v>
      </c>
      <c r="L23" s="24">
        <v>27</v>
      </c>
      <c r="M23" s="24">
        <v>24</v>
      </c>
      <c r="N23" s="24">
        <v>8</v>
      </c>
      <c r="O23" s="25">
        <f>SUM(I23:N23)</f>
        <v>151</v>
      </c>
      <c r="P23" s="27">
        <f>H23+O23</f>
        <v>197</v>
      </c>
    </row>
    <row r="24" spans="3:16" ht="49.5" customHeight="1" thickBot="1">
      <c r="C24" s="151" t="s">
        <v>17</v>
      </c>
      <c r="D24" s="152"/>
      <c r="E24" s="152"/>
      <c r="F24" s="119">
        <f>SUM(F22:F23)</f>
        <v>2011</v>
      </c>
      <c r="G24" s="119">
        <f>SUM(G22:G23)</f>
        <v>2034</v>
      </c>
      <c r="H24" s="122">
        <f>SUM(F24:G24)</f>
        <v>4045</v>
      </c>
      <c r="I24" s="123">
        <f>SUM(I22:I23)</f>
        <v>0</v>
      </c>
      <c r="J24" s="119">
        <f aca="true" t="shared" si="1" ref="J24:O24">SUM(J22:J23)</f>
        <v>3260</v>
      </c>
      <c r="K24" s="119">
        <f t="shared" si="1"/>
        <v>2022</v>
      </c>
      <c r="L24" s="119">
        <f t="shared" si="1"/>
        <v>1198</v>
      </c>
      <c r="M24" s="119">
        <f t="shared" si="1"/>
        <v>825</v>
      </c>
      <c r="N24" s="119">
        <f t="shared" si="1"/>
        <v>379</v>
      </c>
      <c r="O24" s="122">
        <f t="shared" si="1"/>
        <v>7684</v>
      </c>
      <c r="P24" s="121">
        <f>H24+O24</f>
        <v>11729</v>
      </c>
    </row>
    <row r="25" ht="39.75" customHeight="1"/>
    <row r="26" spans="3:17" ht="39.75" customHeight="1">
      <c r="C26" s="112" t="s">
        <v>30</v>
      </c>
      <c r="E26" s="113"/>
      <c r="N26" s="111"/>
      <c r="O26" s="111"/>
      <c r="P26" s="111"/>
      <c r="Q26" s="111"/>
    </row>
    <row r="27" spans="3:17" ht="6.75" customHeight="1" thickBot="1">
      <c r="C27" s="114"/>
      <c r="D27" s="114"/>
      <c r="E27" s="115"/>
      <c r="L27" s="116"/>
      <c r="M27" s="116"/>
      <c r="N27" s="116"/>
      <c r="P27" s="116"/>
      <c r="Q27" s="116"/>
    </row>
    <row r="28" spans="3:17" ht="49.5" customHeight="1">
      <c r="C28" s="147"/>
      <c r="D28" s="148"/>
      <c r="E28" s="148"/>
      <c r="F28" s="170" t="s">
        <v>18</v>
      </c>
      <c r="G28" s="163"/>
      <c r="H28" s="163"/>
      <c r="I28" s="163" t="s">
        <v>19</v>
      </c>
      <c r="J28" s="163"/>
      <c r="K28" s="163"/>
      <c r="L28" s="163"/>
      <c r="M28" s="163"/>
      <c r="N28" s="163"/>
      <c r="O28" s="163"/>
      <c r="P28" s="161" t="s">
        <v>6</v>
      </c>
      <c r="Q28" s="17"/>
    </row>
    <row r="29" spans="3:17" ht="49.5" customHeight="1">
      <c r="C29" s="168"/>
      <c r="D29" s="169"/>
      <c r="E29" s="169"/>
      <c r="F29" s="18" t="s">
        <v>7</v>
      </c>
      <c r="G29" s="18" t="s">
        <v>8</v>
      </c>
      <c r="H29" s="20" t="s">
        <v>9</v>
      </c>
      <c r="I29" s="21" t="s">
        <v>34</v>
      </c>
      <c r="J29" s="18" t="s">
        <v>1</v>
      </c>
      <c r="K29" s="22" t="s">
        <v>2</v>
      </c>
      <c r="L29" s="22" t="s">
        <v>3</v>
      </c>
      <c r="M29" s="22" t="s">
        <v>4</v>
      </c>
      <c r="N29" s="22" t="s">
        <v>5</v>
      </c>
      <c r="O29" s="23" t="s">
        <v>9</v>
      </c>
      <c r="P29" s="162"/>
      <c r="Q29" s="17"/>
    </row>
    <row r="30" spans="3:17" ht="49.5" customHeight="1">
      <c r="C30" s="117" t="s">
        <v>13</v>
      </c>
      <c r="D30" s="18"/>
      <c r="E30" s="18"/>
      <c r="F30" s="24">
        <v>22</v>
      </c>
      <c r="G30" s="24">
        <v>19</v>
      </c>
      <c r="H30" s="25">
        <f>SUM(F30:G30)</f>
        <v>41</v>
      </c>
      <c r="I30" s="26">
        <v>0</v>
      </c>
      <c r="J30" s="24">
        <v>977</v>
      </c>
      <c r="K30" s="24">
        <v>681</v>
      </c>
      <c r="L30" s="24">
        <v>565</v>
      </c>
      <c r="M30" s="24">
        <v>449</v>
      </c>
      <c r="N30" s="24">
        <v>274</v>
      </c>
      <c r="O30" s="25">
        <f>SUM(I30:N30)</f>
        <v>2946</v>
      </c>
      <c r="P30" s="27">
        <f>H30+O30</f>
        <v>2987</v>
      </c>
      <c r="Q30" s="17"/>
    </row>
    <row r="31" spans="3:16" ht="49.5" customHeight="1">
      <c r="C31" s="145" t="s">
        <v>16</v>
      </c>
      <c r="D31" s="146"/>
      <c r="E31" s="146"/>
      <c r="F31" s="24">
        <v>0</v>
      </c>
      <c r="G31" s="24">
        <v>0</v>
      </c>
      <c r="H31" s="25">
        <f>SUM(F31:G31)</f>
        <v>0</v>
      </c>
      <c r="I31" s="26">
        <v>0</v>
      </c>
      <c r="J31" s="24">
        <v>13</v>
      </c>
      <c r="K31" s="24">
        <v>6</v>
      </c>
      <c r="L31" s="24">
        <v>5</v>
      </c>
      <c r="M31" s="24">
        <v>6</v>
      </c>
      <c r="N31" s="24">
        <v>2</v>
      </c>
      <c r="O31" s="25">
        <f>SUM(I31:N31)</f>
        <v>32</v>
      </c>
      <c r="P31" s="27">
        <f>H31+O31</f>
        <v>32</v>
      </c>
    </row>
    <row r="32" spans="3:16" ht="49.5" customHeight="1" thickBot="1">
      <c r="C32" s="151" t="s">
        <v>17</v>
      </c>
      <c r="D32" s="152"/>
      <c r="E32" s="152"/>
      <c r="F32" s="119">
        <f>SUM(F30:F31)</f>
        <v>22</v>
      </c>
      <c r="G32" s="119">
        <f>SUM(G30:G31)</f>
        <v>19</v>
      </c>
      <c r="H32" s="122">
        <f>SUM(F32:G32)</f>
        <v>41</v>
      </c>
      <c r="I32" s="123">
        <f aca="true" t="shared" si="2" ref="I32:N32">SUM(I30:I31)</f>
        <v>0</v>
      </c>
      <c r="J32" s="119">
        <f t="shared" si="2"/>
        <v>990</v>
      </c>
      <c r="K32" s="119">
        <f t="shared" si="2"/>
        <v>687</v>
      </c>
      <c r="L32" s="119">
        <f t="shared" si="2"/>
        <v>570</v>
      </c>
      <c r="M32" s="119">
        <f t="shared" si="2"/>
        <v>455</v>
      </c>
      <c r="N32" s="119">
        <f t="shared" si="2"/>
        <v>276</v>
      </c>
      <c r="O32" s="122">
        <f>SUM(I32:N32)</f>
        <v>2978</v>
      </c>
      <c r="P32" s="121">
        <f>H32+O32</f>
        <v>3019</v>
      </c>
    </row>
    <row r="33" ht="39.75" customHeight="1"/>
    <row r="34" spans="3:17" ht="39.75" customHeight="1">
      <c r="C34" s="112" t="s">
        <v>31</v>
      </c>
      <c r="E34" s="113"/>
      <c r="N34" s="111"/>
      <c r="O34" s="111"/>
      <c r="P34" s="111"/>
      <c r="Q34" s="111"/>
    </row>
    <row r="35" spans="3:17" ht="6.75" customHeight="1" thickBot="1">
      <c r="C35" s="114"/>
      <c r="D35" s="114"/>
      <c r="E35" s="115"/>
      <c r="L35" s="116"/>
      <c r="M35" s="116"/>
      <c r="N35" s="116"/>
      <c r="P35" s="116"/>
      <c r="Q35" s="116"/>
    </row>
    <row r="36" spans="3:17" ht="49.5" customHeight="1">
      <c r="C36" s="147"/>
      <c r="D36" s="148"/>
      <c r="E36" s="148"/>
      <c r="F36" s="170" t="s">
        <v>18</v>
      </c>
      <c r="G36" s="163"/>
      <c r="H36" s="163"/>
      <c r="I36" s="163" t="s">
        <v>19</v>
      </c>
      <c r="J36" s="163"/>
      <c r="K36" s="163"/>
      <c r="L36" s="163"/>
      <c r="M36" s="163"/>
      <c r="N36" s="175"/>
      <c r="O36" s="173" t="s">
        <v>6</v>
      </c>
      <c r="P36" s="17"/>
      <c r="Q36" s="17"/>
    </row>
    <row r="37" spans="3:17" ht="49.5" customHeight="1" thickBot="1">
      <c r="C37" s="171"/>
      <c r="D37" s="172"/>
      <c r="E37" s="172"/>
      <c r="F37" s="28" t="s">
        <v>7</v>
      </c>
      <c r="G37" s="28" t="s">
        <v>8</v>
      </c>
      <c r="H37" s="29" t="s">
        <v>9</v>
      </c>
      <c r="I37" s="30" t="s">
        <v>1</v>
      </c>
      <c r="J37" s="28" t="s">
        <v>2</v>
      </c>
      <c r="K37" s="31" t="s">
        <v>3</v>
      </c>
      <c r="L37" s="31" t="s">
        <v>4</v>
      </c>
      <c r="M37" s="31" t="s">
        <v>5</v>
      </c>
      <c r="N37" s="32" t="s">
        <v>11</v>
      </c>
      <c r="O37" s="174"/>
      <c r="P37" s="17"/>
      <c r="Q37" s="17"/>
    </row>
    <row r="38" spans="3:17" ht="49.5" customHeight="1">
      <c r="C38" s="124" t="s">
        <v>20</v>
      </c>
      <c r="D38" s="11"/>
      <c r="E38" s="11"/>
      <c r="F38" s="33">
        <v>0</v>
      </c>
      <c r="G38" s="33">
        <v>0</v>
      </c>
      <c r="H38" s="34">
        <v>0</v>
      </c>
      <c r="I38" s="35">
        <v>13</v>
      </c>
      <c r="J38" s="33">
        <v>29</v>
      </c>
      <c r="K38" s="33">
        <v>191</v>
      </c>
      <c r="L38" s="33">
        <v>456</v>
      </c>
      <c r="M38" s="33">
        <v>409</v>
      </c>
      <c r="N38" s="34">
        <v>1098</v>
      </c>
      <c r="O38" s="36">
        <v>1098</v>
      </c>
      <c r="P38" s="17"/>
      <c r="Q38" s="17"/>
    </row>
    <row r="39" spans="3:15" ht="49.5" customHeight="1">
      <c r="C39" s="145" t="s">
        <v>13</v>
      </c>
      <c r="D39" s="146"/>
      <c r="E39" s="146"/>
      <c r="F39" s="24">
        <v>0</v>
      </c>
      <c r="G39" s="24">
        <v>0</v>
      </c>
      <c r="H39" s="25">
        <v>0</v>
      </c>
      <c r="I39" s="26">
        <v>13</v>
      </c>
      <c r="J39" s="24">
        <v>28</v>
      </c>
      <c r="K39" s="24">
        <v>189</v>
      </c>
      <c r="L39" s="24">
        <v>454</v>
      </c>
      <c r="M39" s="24">
        <v>405</v>
      </c>
      <c r="N39" s="25">
        <v>1089</v>
      </c>
      <c r="O39" s="27">
        <v>1089</v>
      </c>
    </row>
    <row r="40" spans="3:15" ht="49.5" customHeight="1" thickBot="1">
      <c r="C40" s="151" t="s">
        <v>16</v>
      </c>
      <c r="D40" s="152"/>
      <c r="E40" s="152"/>
      <c r="F40" s="119">
        <v>0</v>
      </c>
      <c r="G40" s="119">
        <v>0</v>
      </c>
      <c r="H40" s="122">
        <v>0</v>
      </c>
      <c r="I40" s="123">
        <v>0</v>
      </c>
      <c r="J40" s="119">
        <v>1</v>
      </c>
      <c r="K40" s="119">
        <v>2</v>
      </c>
      <c r="L40" s="119">
        <v>2</v>
      </c>
      <c r="M40" s="119">
        <v>4</v>
      </c>
      <c r="N40" s="122">
        <v>9</v>
      </c>
      <c r="O40" s="121">
        <v>9</v>
      </c>
    </row>
    <row r="41" spans="3:15" ht="49.5" customHeight="1">
      <c r="C41" s="155" t="s">
        <v>35</v>
      </c>
      <c r="D41" s="156"/>
      <c r="E41" s="156"/>
      <c r="F41" s="33">
        <v>0</v>
      </c>
      <c r="G41" s="33">
        <v>0</v>
      </c>
      <c r="H41" s="34">
        <v>0</v>
      </c>
      <c r="I41" s="35">
        <v>146</v>
      </c>
      <c r="J41" s="33">
        <v>159</v>
      </c>
      <c r="K41" s="33">
        <v>172</v>
      </c>
      <c r="L41" s="33">
        <v>193</v>
      </c>
      <c r="M41" s="33">
        <v>113</v>
      </c>
      <c r="N41" s="34">
        <v>783</v>
      </c>
      <c r="O41" s="36">
        <v>783</v>
      </c>
    </row>
    <row r="42" spans="3:15" ht="49.5" customHeight="1">
      <c r="C42" s="145" t="s">
        <v>13</v>
      </c>
      <c r="D42" s="146"/>
      <c r="E42" s="146"/>
      <c r="F42" s="24">
        <v>0</v>
      </c>
      <c r="G42" s="24">
        <v>0</v>
      </c>
      <c r="H42" s="25">
        <v>0</v>
      </c>
      <c r="I42" s="26">
        <v>144</v>
      </c>
      <c r="J42" s="24">
        <v>159</v>
      </c>
      <c r="K42" s="24">
        <v>168</v>
      </c>
      <c r="L42" s="24">
        <v>191</v>
      </c>
      <c r="M42" s="24">
        <v>111</v>
      </c>
      <c r="N42" s="25">
        <v>773</v>
      </c>
      <c r="O42" s="27">
        <v>773</v>
      </c>
    </row>
    <row r="43" spans="3:15" ht="49.5" customHeight="1" thickBot="1">
      <c r="C43" s="151" t="s">
        <v>16</v>
      </c>
      <c r="D43" s="152"/>
      <c r="E43" s="152"/>
      <c r="F43" s="119">
        <v>0</v>
      </c>
      <c r="G43" s="119">
        <v>0</v>
      </c>
      <c r="H43" s="122">
        <v>0</v>
      </c>
      <c r="I43" s="123">
        <v>2</v>
      </c>
      <c r="J43" s="119">
        <v>0</v>
      </c>
      <c r="K43" s="119">
        <v>4</v>
      </c>
      <c r="L43" s="119">
        <v>2</v>
      </c>
      <c r="M43" s="119">
        <v>2</v>
      </c>
      <c r="N43" s="122">
        <v>10</v>
      </c>
      <c r="O43" s="121">
        <v>10</v>
      </c>
    </row>
    <row r="44" spans="3:15" ht="49.5" customHeight="1">
      <c r="C44" s="155" t="s">
        <v>21</v>
      </c>
      <c r="D44" s="156"/>
      <c r="E44" s="156"/>
      <c r="F44" s="33">
        <v>0</v>
      </c>
      <c r="G44" s="33">
        <v>0</v>
      </c>
      <c r="H44" s="34">
        <v>0</v>
      </c>
      <c r="I44" s="35">
        <v>7</v>
      </c>
      <c r="J44" s="33">
        <v>11</v>
      </c>
      <c r="K44" s="33">
        <v>52</v>
      </c>
      <c r="L44" s="33">
        <v>165</v>
      </c>
      <c r="M44" s="33">
        <v>145</v>
      </c>
      <c r="N44" s="34">
        <v>380</v>
      </c>
      <c r="O44" s="36">
        <v>380</v>
      </c>
    </row>
    <row r="45" spans="3:15" ht="49.5" customHeight="1">
      <c r="C45" s="145" t="s">
        <v>13</v>
      </c>
      <c r="D45" s="146"/>
      <c r="E45" s="146"/>
      <c r="F45" s="24">
        <v>0</v>
      </c>
      <c r="G45" s="24">
        <v>0</v>
      </c>
      <c r="H45" s="25">
        <v>0</v>
      </c>
      <c r="I45" s="26">
        <v>7</v>
      </c>
      <c r="J45" s="24">
        <v>11</v>
      </c>
      <c r="K45" s="24">
        <v>51</v>
      </c>
      <c r="L45" s="24">
        <v>162</v>
      </c>
      <c r="M45" s="24">
        <v>143</v>
      </c>
      <c r="N45" s="25">
        <v>374</v>
      </c>
      <c r="O45" s="27">
        <v>374</v>
      </c>
    </row>
    <row r="46" spans="3:15" ht="49.5" customHeight="1" thickBot="1">
      <c r="C46" s="151" t="s">
        <v>16</v>
      </c>
      <c r="D46" s="152"/>
      <c r="E46" s="152"/>
      <c r="F46" s="119">
        <v>0</v>
      </c>
      <c r="G46" s="119">
        <v>0</v>
      </c>
      <c r="H46" s="122">
        <v>0</v>
      </c>
      <c r="I46" s="123">
        <v>0</v>
      </c>
      <c r="J46" s="119">
        <v>0</v>
      </c>
      <c r="K46" s="119">
        <v>1</v>
      </c>
      <c r="L46" s="119">
        <v>3</v>
      </c>
      <c r="M46" s="119">
        <v>2</v>
      </c>
      <c r="N46" s="122">
        <v>6</v>
      </c>
      <c r="O46" s="121">
        <v>6</v>
      </c>
    </row>
    <row r="47" spans="3:15" ht="49.5" customHeight="1" thickBot="1">
      <c r="C47" s="153" t="s">
        <v>17</v>
      </c>
      <c r="D47" s="154"/>
      <c r="E47" s="154"/>
      <c r="F47" s="125">
        <v>0</v>
      </c>
      <c r="G47" s="125">
        <v>0</v>
      </c>
      <c r="H47" s="126">
        <v>0</v>
      </c>
      <c r="I47" s="127">
        <v>165</v>
      </c>
      <c r="J47" s="125">
        <v>199</v>
      </c>
      <c r="K47" s="125">
        <v>415</v>
      </c>
      <c r="L47" s="125">
        <v>812</v>
      </c>
      <c r="M47" s="125">
        <v>663</v>
      </c>
      <c r="N47" s="126">
        <v>2254</v>
      </c>
      <c r="O47" s="128">
        <v>2254</v>
      </c>
    </row>
    <row r="48" ht="34.5" customHeight="1"/>
  </sheetData>
  <sheetProtection/>
  <mergeCells count="43">
    <mergeCell ref="C6:E6"/>
    <mergeCell ref="C7:E7"/>
    <mergeCell ref="F6:G6"/>
    <mergeCell ref="F7:G7"/>
    <mergeCell ref="H6:I6"/>
    <mergeCell ref="H7:I7"/>
    <mergeCell ref="I28:O28"/>
    <mergeCell ref="P28:P29"/>
    <mergeCell ref="C28:E29"/>
    <mergeCell ref="C36:E37"/>
    <mergeCell ref="F36:H36"/>
    <mergeCell ref="O36:O37"/>
    <mergeCell ref="I36:N36"/>
    <mergeCell ref="F28:H28"/>
    <mergeCell ref="C20:E21"/>
    <mergeCell ref="C31:E31"/>
    <mergeCell ref="C32:E32"/>
    <mergeCell ref="F20:H20"/>
    <mergeCell ref="C23:E23"/>
    <mergeCell ref="C24:E24"/>
    <mergeCell ref="F1:N1"/>
    <mergeCell ref="F2:N2"/>
    <mergeCell ref="O2:P2"/>
    <mergeCell ref="O3:P3"/>
    <mergeCell ref="P20:P21"/>
    <mergeCell ref="I20:O20"/>
    <mergeCell ref="J6:K6"/>
    <mergeCell ref="J7:K7"/>
    <mergeCell ref="C39:E39"/>
    <mergeCell ref="C47:E47"/>
    <mergeCell ref="C40:E40"/>
    <mergeCell ref="C41:E41"/>
    <mergeCell ref="C42:E42"/>
    <mergeCell ref="C43:E43"/>
    <mergeCell ref="C44:E44"/>
    <mergeCell ref="C45:E45"/>
    <mergeCell ref="C46:E46"/>
    <mergeCell ref="C15:E15"/>
    <mergeCell ref="C11:E11"/>
    <mergeCell ref="N10:P10"/>
    <mergeCell ref="N9:P9"/>
    <mergeCell ref="C14:E14"/>
    <mergeCell ref="C16:E16"/>
  </mergeCells>
  <printOptions/>
  <pageMargins left="0.5905511811023623" right="0.49" top="0.7874015748031497" bottom="0.5905511811023623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8" t="s">
        <v>26</v>
      </c>
      <c r="H1" s="188"/>
      <c r="I1" s="188"/>
      <c r="J1" s="188"/>
      <c r="K1" s="188"/>
      <c r="L1" s="188"/>
      <c r="M1" s="188"/>
      <c r="N1" s="37"/>
      <c r="O1" s="4"/>
    </row>
    <row r="2" spans="5:16" ht="30" customHeight="1">
      <c r="E2" s="5"/>
      <c r="G2" s="158" t="s">
        <v>89</v>
      </c>
      <c r="H2" s="158"/>
      <c r="I2" s="158"/>
      <c r="J2" s="158"/>
      <c r="K2" s="158"/>
      <c r="L2" s="158"/>
      <c r="M2" s="158"/>
      <c r="N2" s="38"/>
      <c r="O2" s="189">
        <v>41086</v>
      </c>
      <c r="P2" s="189"/>
    </row>
    <row r="3" spans="5:17" ht="27.75" customHeight="1">
      <c r="E3" s="39"/>
      <c r="F3" s="40"/>
      <c r="N3" s="41"/>
      <c r="O3" s="189"/>
      <c r="P3" s="189"/>
      <c r="Q3" s="6"/>
    </row>
    <row r="4" spans="3:17" ht="27.75" customHeight="1">
      <c r="C4" s="7"/>
      <c r="N4" s="39"/>
      <c r="O4" s="189" t="s">
        <v>36</v>
      </c>
      <c r="P4" s="189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90" t="s">
        <v>37</v>
      </c>
      <c r="D7" s="191"/>
      <c r="E7" s="191"/>
      <c r="F7" s="194" t="s">
        <v>38</v>
      </c>
      <c r="G7" s="195"/>
      <c r="H7" s="195"/>
      <c r="I7" s="196" t="s">
        <v>39</v>
      </c>
      <c r="J7" s="196"/>
      <c r="K7" s="196"/>
      <c r="L7" s="196"/>
      <c r="M7" s="196"/>
      <c r="N7" s="196"/>
      <c r="O7" s="197"/>
      <c r="P7" s="198" t="s">
        <v>6</v>
      </c>
      <c r="Q7" s="17"/>
    </row>
    <row r="8" spans="3:17" ht="42" customHeight="1" thickBot="1">
      <c r="C8" s="192"/>
      <c r="D8" s="193"/>
      <c r="E8" s="193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9"/>
      <c r="Q8" s="17"/>
    </row>
    <row r="9" spans="3:17" ht="30" customHeight="1" thickBot="1">
      <c r="C9" s="49" t="s">
        <v>41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4687</v>
      </c>
      <c r="G10" s="60">
        <f>SUM(G11,G17,G20,G24,G28,G29)</f>
        <v>5291</v>
      </c>
      <c r="H10" s="85">
        <f>SUM(F10:G10)</f>
        <v>9978</v>
      </c>
      <c r="I10" s="135">
        <f aca="true" t="shared" si="0" ref="I10:N10">SUM(I11,I17,I20,I24,I28,I29)</f>
        <v>0</v>
      </c>
      <c r="J10" s="60">
        <f t="shared" si="0"/>
        <v>8288</v>
      </c>
      <c r="K10" s="60">
        <f t="shared" si="0"/>
        <v>5773</v>
      </c>
      <c r="L10" s="60">
        <f t="shared" si="0"/>
        <v>3611</v>
      </c>
      <c r="M10" s="60">
        <f t="shared" si="0"/>
        <v>2630</v>
      </c>
      <c r="N10" s="60">
        <f t="shared" si="0"/>
        <v>1314</v>
      </c>
      <c r="O10" s="129">
        <f>SUM(I10:N10)</f>
        <v>21616</v>
      </c>
      <c r="P10" s="87">
        <f>SUM(O10,H10)</f>
        <v>31594</v>
      </c>
      <c r="Q10" s="17"/>
    </row>
    <row r="11" spans="3:16" s="61" customFormat="1" ht="30" customHeight="1">
      <c r="C11" s="62"/>
      <c r="D11" s="63" t="s">
        <v>43</v>
      </c>
      <c r="E11" s="64"/>
      <c r="F11" s="65">
        <v>780</v>
      </c>
      <c r="G11" s="65">
        <v>1043</v>
      </c>
      <c r="H11" s="66">
        <v>1823</v>
      </c>
      <c r="I11" s="136">
        <v>0</v>
      </c>
      <c r="J11" s="65">
        <v>1679</v>
      </c>
      <c r="K11" s="65">
        <v>1193</v>
      </c>
      <c r="L11" s="65">
        <v>745</v>
      </c>
      <c r="M11" s="65">
        <v>626</v>
      </c>
      <c r="N11" s="65">
        <v>424</v>
      </c>
      <c r="O11" s="130">
        <v>4667</v>
      </c>
      <c r="P11" s="68">
        <v>6490</v>
      </c>
    </row>
    <row r="12" spans="3:16" s="61" customFormat="1" ht="30" customHeight="1">
      <c r="C12" s="62"/>
      <c r="D12" s="63"/>
      <c r="E12" s="69" t="s">
        <v>80</v>
      </c>
      <c r="F12" s="65">
        <v>686</v>
      </c>
      <c r="G12" s="65">
        <v>851</v>
      </c>
      <c r="H12" s="66">
        <v>1537</v>
      </c>
      <c r="I12" s="136">
        <v>0</v>
      </c>
      <c r="J12" s="65">
        <v>1071</v>
      </c>
      <c r="K12" s="65">
        <v>633</v>
      </c>
      <c r="L12" s="65">
        <v>300</v>
      </c>
      <c r="M12" s="65">
        <v>239</v>
      </c>
      <c r="N12" s="65">
        <v>146</v>
      </c>
      <c r="O12" s="130">
        <v>2389</v>
      </c>
      <c r="P12" s="68">
        <v>3926</v>
      </c>
    </row>
    <row r="13" spans="3:16" s="61" customFormat="1" ht="30" customHeight="1">
      <c r="C13" s="62"/>
      <c r="D13" s="63"/>
      <c r="E13" s="69" t="s">
        <v>81</v>
      </c>
      <c r="F13" s="65">
        <v>0</v>
      </c>
      <c r="G13" s="65">
        <v>0</v>
      </c>
      <c r="H13" s="66">
        <v>0</v>
      </c>
      <c r="I13" s="136">
        <v>0</v>
      </c>
      <c r="J13" s="65">
        <v>0</v>
      </c>
      <c r="K13" s="65">
        <v>5</v>
      </c>
      <c r="L13" s="65">
        <v>10</v>
      </c>
      <c r="M13" s="65">
        <v>31</v>
      </c>
      <c r="N13" s="65">
        <v>36</v>
      </c>
      <c r="O13" s="130">
        <v>82</v>
      </c>
      <c r="P13" s="68">
        <v>82</v>
      </c>
    </row>
    <row r="14" spans="3:16" s="61" customFormat="1" ht="30" customHeight="1">
      <c r="C14" s="62"/>
      <c r="D14" s="63"/>
      <c r="E14" s="69" t="s">
        <v>82</v>
      </c>
      <c r="F14" s="65">
        <v>29</v>
      </c>
      <c r="G14" s="65">
        <v>58</v>
      </c>
      <c r="H14" s="66">
        <v>87</v>
      </c>
      <c r="I14" s="136">
        <v>0</v>
      </c>
      <c r="J14" s="65">
        <v>170</v>
      </c>
      <c r="K14" s="65">
        <v>118</v>
      </c>
      <c r="L14" s="65">
        <v>97</v>
      </c>
      <c r="M14" s="65">
        <v>106</v>
      </c>
      <c r="N14" s="65">
        <v>80</v>
      </c>
      <c r="O14" s="130">
        <v>571</v>
      </c>
      <c r="P14" s="68">
        <v>658</v>
      </c>
    </row>
    <row r="15" spans="3:16" s="61" customFormat="1" ht="30" customHeight="1">
      <c r="C15" s="62"/>
      <c r="D15" s="63"/>
      <c r="E15" s="69" t="s">
        <v>83</v>
      </c>
      <c r="F15" s="65">
        <v>32</v>
      </c>
      <c r="G15" s="65">
        <v>78</v>
      </c>
      <c r="H15" s="66">
        <v>110</v>
      </c>
      <c r="I15" s="136">
        <v>0</v>
      </c>
      <c r="J15" s="65">
        <v>149</v>
      </c>
      <c r="K15" s="65">
        <v>131</v>
      </c>
      <c r="L15" s="65">
        <v>109</v>
      </c>
      <c r="M15" s="65">
        <v>55</v>
      </c>
      <c r="N15" s="65">
        <v>37</v>
      </c>
      <c r="O15" s="130">
        <v>481</v>
      </c>
      <c r="P15" s="68">
        <v>591</v>
      </c>
    </row>
    <row r="16" spans="3:16" s="61" customFormat="1" ht="30" customHeight="1">
      <c r="C16" s="62"/>
      <c r="D16" s="63"/>
      <c r="E16" s="69" t="s">
        <v>84</v>
      </c>
      <c r="F16" s="65">
        <v>33</v>
      </c>
      <c r="G16" s="65">
        <v>56</v>
      </c>
      <c r="H16" s="66">
        <v>89</v>
      </c>
      <c r="I16" s="136">
        <v>0</v>
      </c>
      <c r="J16" s="65">
        <v>289</v>
      </c>
      <c r="K16" s="65">
        <v>306</v>
      </c>
      <c r="L16" s="65">
        <v>229</v>
      </c>
      <c r="M16" s="65">
        <v>195</v>
      </c>
      <c r="N16" s="65">
        <v>125</v>
      </c>
      <c r="O16" s="130">
        <v>1144</v>
      </c>
      <c r="P16" s="68">
        <v>1233</v>
      </c>
    </row>
    <row r="17" spans="3:16" s="61" customFormat="1" ht="30" customHeight="1">
      <c r="C17" s="62"/>
      <c r="D17" s="70" t="s">
        <v>49</v>
      </c>
      <c r="E17" s="71"/>
      <c r="F17" s="65">
        <v>1322</v>
      </c>
      <c r="G17" s="65">
        <v>1331</v>
      </c>
      <c r="H17" s="66">
        <v>2653</v>
      </c>
      <c r="I17" s="136">
        <v>0</v>
      </c>
      <c r="J17" s="65">
        <v>1989</v>
      </c>
      <c r="K17" s="65">
        <v>1236</v>
      </c>
      <c r="L17" s="65">
        <v>674</v>
      </c>
      <c r="M17" s="65">
        <v>447</v>
      </c>
      <c r="N17" s="65">
        <v>163</v>
      </c>
      <c r="O17" s="130">
        <v>4509</v>
      </c>
      <c r="P17" s="68">
        <v>7162</v>
      </c>
    </row>
    <row r="18" spans="3:16" s="61" customFormat="1" ht="30" customHeight="1">
      <c r="C18" s="62"/>
      <c r="D18" s="63"/>
      <c r="E18" s="69" t="s">
        <v>50</v>
      </c>
      <c r="F18" s="65">
        <v>1069</v>
      </c>
      <c r="G18" s="65">
        <v>1022</v>
      </c>
      <c r="H18" s="66">
        <v>2091</v>
      </c>
      <c r="I18" s="136">
        <v>0</v>
      </c>
      <c r="J18" s="65">
        <v>1374</v>
      </c>
      <c r="K18" s="65">
        <v>890</v>
      </c>
      <c r="L18" s="65">
        <v>488</v>
      </c>
      <c r="M18" s="65">
        <v>346</v>
      </c>
      <c r="N18" s="65">
        <v>136</v>
      </c>
      <c r="O18" s="130">
        <v>3234</v>
      </c>
      <c r="P18" s="68">
        <v>5325</v>
      </c>
    </row>
    <row r="19" spans="3:16" s="61" customFormat="1" ht="30" customHeight="1">
      <c r="C19" s="62"/>
      <c r="D19" s="63"/>
      <c r="E19" s="69" t="s">
        <v>51</v>
      </c>
      <c r="F19" s="65">
        <v>253</v>
      </c>
      <c r="G19" s="65">
        <v>309</v>
      </c>
      <c r="H19" s="66">
        <v>562</v>
      </c>
      <c r="I19" s="136">
        <v>0</v>
      </c>
      <c r="J19" s="65">
        <v>615</v>
      </c>
      <c r="K19" s="65">
        <v>346</v>
      </c>
      <c r="L19" s="65">
        <v>186</v>
      </c>
      <c r="M19" s="65">
        <v>101</v>
      </c>
      <c r="N19" s="65">
        <v>27</v>
      </c>
      <c r="O19" s="130">
        <v>1275</v>
      </c>
      <c r="P19" s="68">
        <v>1837</v>
      </c>
    </row>
    <row r="20" spans="3:16" s="61" customFormat="1" ht="30" customHeight="1">
      <c r="C20" s="62"/>
      <c r="D20" s="70" t="s">
        <v>52</v>
      </c>
      <c r="E20" s="71"/>
      <c r="F20" s="65">
        <v>10</v>
      </c>
      <c r="G20" s="65">
        <v>23</v>
      </c>
      <c r="H20" s="66">
        <v>33</v>
      </c>
      <c r="I20" s="136">
        <v>0</v>
      </c>
      <c r="J20" s="65">
        <v>170</v>
      </c>
      <c r="K20" s="65">
        <v>164</v>
      </c>
      <c r="L20" s="65">
        <v>200</v>
      </c>
      <c r="M20" s="65">
        <v>159</v>
      </c>
      <c r="N20" s="65">
        <v>89</v>
      </c>
      <c r="O20" s="130">
        <v>782</v>
      </c>
      <c r="P20" s="68">
        <v>815</v>
      </c>
    </row>
    <row r="21" spans="3:16" s="61" customFormat="1" ht="30" customHeight="1">
      <c r="C21" s="62"/>
      <c r="D21" s="63"/>
      <c r="E21" s="69" t="s">
        <v>85</v>
      </c>
      <c r="F21" s="65">
        <v>7</v>
      </c>
      <c r="G21" s="65">
        <v>21</v>
      </c>
      <c r="H21" s="66">
        <v>28</v>
      </c>
      <c r="I21" s="136">
        <v>0</v>
      </c>
      <c r="J21" s="65">
        <v>131</v>
      </c>
      <c r="K21" s="65">
        <v>140</v>
      </c>
      <c r="L21" s="65">
        <v>184</v>
      </c>
      <c r="M21" s="65">
        <v>144</v>
      </c>
      <c r="N21" s="65">
        <v>84</v>
      </c>
      <c r="O21" s="130">
        <v>683</v>
      </c>
      <c r="P21" s="68">
        <v>711</v>
      </c>
    </row>
    <row r="22" spans="3:16" s="61" customFormat="1" ht="30" customHeight="1">
      <c r="C22" s="62"/>
      <c r="D22" s="63"/>
      <c r="E22" s="72" t="s">
        <v>86</v>
      </c>
      <c r="F22" s="65">
        <v>3</v>
      </c>
      <c r="G22" s="65">
        <v>2</v>
      </c>
      <c r="H22" s="66">
        <v>5</v>
      </c>
      <c r="I22" s="136">
        <v>0</v>
      </c>
      <c r="J22" s="65">
        <v>39</v>
      </c>
      <c r="K22" s="65">
        <v>24</v>
      </c>
      <c r="L22" s="65">
        <v>16</v>
      </c>
      <c r="M22" s="65">
        <v>15</v>
      </c>
      <c r="N22" s="65">
        <v>5</v>
      </c>
      <c r="O22" s="130">
        <v>99</v>
      </c>
      <c r="P22" s="68">
        <v>104</v>
      </c>
    </row>
    <row r="23" spans="3:16" s="61" customFormat="1" ht="30" customHeight="1">
      <c r="C23" s="62"/>
      <c r="D23" s="73"/>
      <c r="E23" s="72" t="s">
        <v>87</v>
      </c>
      <c r="F23" s="65">
        <v>0</v>
      </c>
      <c r="G23" s="65">
        <v>0</v>
      </c>
      <c r="H23" s="66">
        <v>0</v>
      </c>
      <c r="I23" s="136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30">
        <v>0</v>
      </c>
      <c r="P23" s="68">
        <v>0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566</v>
      </c>
      <c r="G24" s="65">
        <f>SUM(G25:G27)</f>
        <v>855</v>
      </c>
      <c r="H24" s="66">
        <f>SUM(F24:G24)</f>
        <v>1421</v>
      </c>
      <c r="I24" s="136">
        <f aca="true" t="shared" si="1" ref="I24:N24">SUM(I25:I27)</f>
        <v>0</v>
      </c>
      <c r="J24" s="65">
        <f t="shared" si="1"/>
        <v>1300</v>
      </c>
      <c r="K24" s="65">
        <f t="shared" si="1"/>
        <v>1259</v>
      </c>
      <c r="L24" s="65">
        <f t="shared" si="1"/>
        <v>869</v>
      </c>
      <c r="M24" s="65">
        <f t="shared" si="1"/>
        <v>617</v>
      </c>
      <c r="N24" s="65">
        <f t="shared" si="1"/>
        <v>280</v>
      </c>
      <c r="O24" s="130">
        <f>SUM(I24:N24)</f>
        <v>4325</v>
      </c>
      <c r="P24" s="68">
        <f>SUM(O24,H24)</f>
        <v>5746</v>
      </c>
    </row>
    <row r="25" spans="3:16" s="61" customFormat="1" ht="30" customHeight="1">
      <c r="C25" s="62"/>
      <c r="D25" s="63"/>
      <c r="E25" s="72" t="s">
        <v>57</v>
      </c>
      <c r="F25" s="65">
        <v>501</v>
      </c>
      <c r="G25" s="65">
        <v>800</v>
      </c>
      <c r="H25" s="66">
        <v>1301</v>
      </c>
      <c r="I25" s="136">
        <v>0</v>
      </c>
      <c r="J25" s="65">
        <v>1249</v>
      </c>
      <c r="K25" s="65">
        <v>1224</v>
      </c>
      <c r="L25" s="65">
        <v>850</v>
      </c>
      <c r="M25" s="65">
        <v>602</v>
      </c>
      <c r="N25" s="65">
        <v>277</v>
      </c>
      <c r="O25" s="130">
        <v>4202</v>
      </c>
      <c r="P25" s="68">
        <v>5503</v>
      </c>
    </row>
    <row r="26" spans="3:16" s="61" customFormat="1" ht="30" customHeight="1">
      <c r="C26" s="62"/>
      <c r="D26" s="63"/>
      <c r="E26" s="72" t="s">
        <v>58</v>
      </c>
      <c r="F26" s="65">
        <v>26</v>
      </c>
      <c r="G26" s="65">
        <v>23</v>
      </c>
      <c r="H26" s="66">
        <f>SUM(F26:G26)</f>
        <v>49</v>
      </c>
      <c r="I26" s="136">
        <v>0</v>
      </c>
      <c r="J26" s="65">
        <v>28</v>
      </c>
      <c r="K26" s="65">
        <v>18</v>
      </c>
      <c r="L26" s="65">
        <v>11</v>
      </c>
      <c r="M26" s="65">
        <v>8</v>
      </c>
      <c r="N26" s="65">
        <v>3</v>
      </c>
      <c r="O26" s="130">
        <f>SUM(I26:N26)</f>
        <v>68</v>
      </c>
      <c r="P26" s="68">
        <f>SUM(O26,H26)</f>
        <v>117</v>
      </c>
    </row>
    <row r="27" spans="3:16" s="61" customFormat="1" ht="30" customHeight="1">
      <c r="C27" s="62"/>
      <c r="D27" s="63"/>
      <c r="E27" s="72" t="s">
        <v>59</v>
      </c>
      <c r="F27" s="65">
        <v>39</v>
      </c>
      <c r="G27" s="65">
        <v>32</v>
      </c>
      <c r="H27" s="66">
        <f>SUM(F27:G27)</f>
        <v>71</v>
      </c>
      <c r="I27" s="136">
        <v>0</v>
      </c>
      <c r="J27" s="65">
        <v>23</v>
      </c>
      <c r="K27" s="65">
        <v>17</v>
      </c>
      <c r="L27" s="65">
        <v>8</v>
      </c>
      <c r="M27" s="65">
        <v>7</v>
      </c>
      <c r="N27" s="65">
        <v>0</v>
      </c>
      <c r="O27" s="130">
        <f>SUM(I27:N27)</f>
        <v>55</v>
      </c>
      <c r="P27" s="68">
        <f>SUM(O27,H27)</f>
        <v>126</v>
      </c>
    </row>
    <row r="28" spans="3:16" s="61" customFormat="1" ht="30" customHeight="1">
      <c r="C28" s="62"/>
      <c r="D28" s="74" t="s">
        <v>60</v>
      </c>
      <c r="E28" s="75"/>
      <c r="F28" s="65">
        <v>24</v>
      </c>
      <c r="G28" s="65">
        <v>13</v>
      </c>
      <c r="H28" s="66">
        <v>37</v>
      </c>
      <c r="I28" s="136">
        <v>0</v>
      </c>
      <c r="J28" s="65">
        <v>82</v>
      </c>
      <c r="K28" s="65">
        <v>65</v>
      </c>
      <c r="L28" s="65">
        <v>52</v>
      </c>
      <c r="M28" s="65">
        <v>58</v>
      </c>
      <c r="N28" s="65">
        <v>26</v>
      </c>
      <c r="O28" s="130">
        <v>283</v>
      </c>
      <c r="P28" s="68">
        <v>320</v>
      </c>
    </row>
    <row r="29" spans="3:16" s="61" customFormat="1" ht="30" customHeight="1" thickBot="1">
      <c r="C29" s="76"/>
      <c r="D29" s="77" t="s">
        <v>61</v>
      </c>
      <c r="E29" s="78"/>
      <c r="F29" s="79">
        <v>1985</v>
      </c>
      <c r="G29" s="79">
        <v>2026</v>
      </c>
      <c r="H29" s="80">
        <v>4011</v>
      </c>
      <c r="I29" s="137">
        <v>0</v>
      </c>
      <c r="J29" s="79">
        <v>3068</v>
      </c>
      <c r="K29" s="79">
        <v>1856</v>
      </c>
      <c r="L29" s="79">
        <v>1071</v>
      </c>
      <c r="M29" s="79">
        <v>723</v>
      </c>
      <c r="N29" s="79">
        <v>332</v>
      </c>
      <c r="O29" s="131">
        <v>7050</v>
      </c>
      <c r="P29" s="82">
        <v>11061</v>
      </c>
    </row>
    <row r="30" spans="3:16" s="61" customFormat="1" ht="30" customHeight="1">
      <c r="C30" s="59" t="s">
        <v>62</v>
      </c>
      <c r="D30" s="83"/>
      <c r="E30" s="84"/>
      <c r="F30" s="60">
        <v>21</v>
      </c>
      <c r="G30" s="60">
        <v>19</v>
      </c>
      <c r="H30" s="85">
        <v>40</v>
      </c>
      <c r="I30" s="135">
        <v>0</v>
      </c>
      <c r="J30" s="60">
        <v>1097</v>
      </c>
      <c r="K30" s="60">
        <v>780</v>
      </c>
      <c r="L30" s="60">
        <v>640</v>
      </c>
      <c r="M30" s="60">
        <v>497</v>
      </c>
      <c r="N30" s="60">
        <v>281</v>
      </c>
      <c r="O30" s="129">
        <v>3295</v>
      </c>
      <c r="P30" s="87">
        <v>3335</v>
      </c>
    </row>
    <row r="31" spans="3:16" s="61" customFormat="1" ht="30" customHeight="1">
      <c r="C31" s="88"/>
      <c r="D31" s="74" t="s">
        <v>88</v>
      </c>
      <c r="E31" s="75"/>
      <c r="F31" s="89">
        <v>0</v>
      </c>
      <c r="G31" s="89">
        <v>0</v>
      </c>
      <c r="H31" s="90">
        <v>0</v>
      </c>
      <c r="I31" s="138">
        <v>0</v>
      </c>
      <c r="J31" s="89">
        <v>115</v>
      </c>
      <c r="K31" s="89">
        <v>113</v>
      </c>
      <c r="L31" s="89">
        <v>76</v>
      </c>
      <c r="M31" s="89">
        <v>50</v>
      </c>
      <c r="N31" s="89">
        <v>10</v>
      </c>
      <c r="O31" s="132">
        <v>364</v>
      </c>
      <c r="P31" s="92">
        <v>364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v>0</v>
      </c>
      <c r="I32" s="138">
        <v>0</v>
      </c>
      <c r="J32" s="65">
        <v>20</v>
      </c>
      <c r="K32" s="65">
        <v>21</v>
      </c>
      <c r="L32" s="65">
        <v>23</v>
      </c>
      <c r="M32" s="65">
        <v>11</v>
      </c>
      <c r="N32" s="65">
        <v>5</v>
      </c>
      <c r="O32" s="130">
        <v>80</v>
      </c>
      <c r="P32" s="68">
        <v>80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v>0</v>
      </c>
      <c r="I33" s="138">
        <v>0</v>
      </c>
      <c r="J33" s="65">
        <v>725</v>
      </c>
      <c r="K33" s="65">
        <v>449</v>
      </c>
      <c r="L33" s="65">
        <v>252</v>
      </c>
      <c r="M33" s="65">
        <v>126</v>
      </c>
      <c r="N33" s="65">
        <v>48</v>
      </c>
      <c r="O33" s="130">
        <v>1600</v>
      </c>
      <c r="P33" s="68">
        <v>1600</v>
      </c>
    </row>
    <row r="34" spans="3:16" s="61" customFormat="1" ht="30" customHeight="1">
      <c r="C34" s="62"/>
      <c r="D34" s="74" t="s">
        <v>65</v>
      </c>
      <c r="E34" s="75"/>
      <c r="F34" s="65">
        <v>1</v>
      </c>
      <c r="G34" s="65">
        <v>1</v>
      </c>
      <c r="H34" s="66">
        <v>2</v>
      </c>
      <c r="I34" s="136">
        <v>0</v>
      </c>
      <c r="J34" s="65">
        <v>47</v>
      </c>
      <c r="K34" s="65">
        <v>39</v>
      </c>
      <c r="L34" s="65">
        <v>60</v>
      </c>
      <c r="M34" s="65">
        <v>34</v>
      </c>
      <c r="N34" s="65">
        <v>24</v>
      </c>
      <c r="O34" s="130">
        <v>204</v>
      </c>
      <c r="P34" s="68">
        <v>206</v>
      </c>
    </row>
    <row r="35" spans="3:16" s="61" customFormat="1" ht="30" customHeight="1">
      <c r="C35" s="62"/>
      <c r="D35" s="74" t="s">
        <v>66</v>
      </c>
      <c r="E35" s="75"/>
      <c r="F35" s="65">
        <v>20</v>
      </c>
      <c r="G35" s="65">
        <v>17</v>
      </c>
      <c r="H35" s="66">
        <v>37</v>
      </c>
      <c r="I35" s="136">
        <v>0</v>
      </c>
      <c r="J35" s="65">
        <v>118</v>
      </c>
      <c r="K35" s="65">
        <v>70</v>
      </c>
      <c r="L35" s="65">
        <v>60</v>
      </c>
      <c r="M35" s="65">
        <v>28</v>
      </c>
      <c r="N35" s="65">
        <v>4</v>
      </c>
      <c r="O35" s="130">
        <v>280</v>
      </c>
      <c r="P35" s="68">
        <v>317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1</v>
      </c>
      <c r="H36" s="66">
        <v>1</v>
      </c>
      <c r="I36" s="138">
        <v>0</v>
      </c>
      <c r="J36" s="65">
        <v>68</v>
      </c>
      <c r="K36" s="65">
        <v>81</v>
      </c>
      <c r="L36" s="65">
        <v>104</v>
      </c>
      <c r="M36" s="65">
        <v>78</v>
      </c>
      <c r="N36" s="65">
        <v>39</v>
      </c>
      <c r="O36" s="130">
        <v>370</v>
      </c>
      <c r="P36" s="68">
        <v>371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v>0</v>
      </c>
      <c r="P37" s="68">
        <v>0</v>
      </c>
    </row>
    <row r="38" spans="3:16" s="61" customFormat="1" ht="30" customHeight="1">
      <c r="C38" s="62"/>
      <c r="D38" s="181" t="s">
        <v>69</v>
      </c>
      <c r="E38" s="182"/>
      <c r="F38" s="65">
        <v>0</v>
      </c>
      <c r="G38" s="65">
        <v>0</v>
      </c>
      <c r="H38" s="66">
        <v>0</v>
      </c>
      <c r="I38" s="138">
        <v>0</v>
      </c>
      <c r="J38" s="65">
        <v>4</v>
      </c>
      <c r="K38" s="65">
        <v>7</v>
      </c>
      <c r="L38" s="65">
        <v>65</v>
      </c>
      <c r="M38" s="65">
        <v>170</v>
      </c>
      <c r="N38" s="65">
        <v>151</v>
      </c>
      <c r="O38" s="130">
        <v>397</v>
      </c>
      <c r="P38" s="68">
        <v>397</v>
      </c>
    </row>
    <row r="39" spans="3:16" s="61" customFormat="1" ht="30" customHeight="1" thickBot="1">
      <c r="C39" s="76"/>
      <c r="D39" s="183" t="s">
        <v>70</v>
      </c>
      <c r="E39" s="184"/>
      <c r="F39" s="93">
        <v>0</v>
      </c>
      <c r="G39" s="93">
        <v>0</v>
      </c>
      <c r="H39" s="94"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v>0</v>
      </c>
      <c r="P39" s="96">
        <v>0</v>
      </c>
    </row>
    <row r="40" spans="3:16" s="61" customFormat="1" ht="30" customHeight="1">
      <c r="C40" s="59" t="s">
        <v>71</v>
      </c>
      <c r="D40" s="83"/>
      <c r="E40" s="84"/>
      <c r="F40" s="60">
        <v>0</v>
      </c>
      <c r="G40" s="60">
        <v>0</v>
      </c>
      <c r="H40" s="85">
        <v>0</v>
      </c>
      <c r="I40" s="140">
        <v>0</v>
      </c>
      <c r="J40" s="60">
        <v>167</v>
      </c>
      <c r="K40" s="60">
        <v>204</v>
      </c>
      <c r="L40" s="60">
        <v>420</v>
      </c>
      <c r="M40" s="60">
        <v>838</v>
      </c>
      <c r="N40" s="60">
        <v>687</v>
      </c>
      <c r="O40" s="129">
        <v>2316</v>
      </c>
      <c r="P40" s="87">
        <v>2316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v>0</v>
      </c>
      <c r="I41" s="138">
        <v>0</v>
      </c>
      <c r="J41" s="65">
        <v>13</v>
      </c>
      <c r="K41" s="65">
        <v>31</v>
      </c>
      <c r="L41" s="65">
        <v>191</v>
      </c>
      <c r="M41" s="65">
        <v>467</v>
      </c>
      <c r="N41" s="65">
        <v>415</v>
      </c>
      <c r="O41" s="130">
        <v>1117</v>
      </c>
      <c r="P41" s="68">
        <v>1117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v>0</v>
      </c>
      <c r="I42" s="138">
        <v>0</v>
      </c>
      <c r="J42" s="65">
        <v>146</v>
      </c>
      <c r="K42" s="65">
        <v>162</v>
      </c>
      <c r="L42" s="65">
        <v>171</v>
      </c>
      <c r="M42" s="65">
        <v>200</v>
      </c>
      <c r="N42" s="65">
        <v>120</v>
      </c>
      <c r="O42" s="130">
        <v>799</v>
      </c>
      <c r="P42" s="68">
        <v>799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v>0</v>
      </c>
      <c r="I43" s="141">
        <v>0</v>
      </c>
      <c r="J43" s="79">
        <v>8</v>
      </c>
      <c r="K43" s="79">
        <v>11</v>
      </c>
      <c r="L43" s="79">
        <v>58</v>
      </c>
      <c r="M43" s="79">
        <v>171</v>
      </c>
      <c r="N43" s="79">
        <v>152</v>
      </c>
      <c r="O43" s="131">
        <v>400</v>
      </c>
      <c r="P43" s="82">
        <v>400</v>
      </c>
    </row>
    <row r="44" spans="3:16" s="61" customFormat="1" ht="30" customHeight="1" thickBot="1">
      <c r="C44" s="185" t="s">
        <v>75</v>
      </c>
      <c r="D44" s="186"/>
      <c r="E44" s="187"/>
      <c r="F44" s="99">
        <f>SUM(F10,F30,F40)</f>
        <v>4708</v>
      </c>
      <c r="G44" s="99">
        <f>SUM(G10,G30,G40)</f>
        <v>5310</v>
      </c>
      <c r="H44" s="101">
        <f>SUM(F44:G44)</f>
        <v>10018</v>
      </c>
      <c r="I44" s="142">
        <f aca="true" t="shared" si="2" ref="I44:N44">SUM(I10,I30,I40)</f>
        <v>0</v>
      </c>
      <c r="J44" s="99">
        <f t="shared" si="2"/>
        <v>9552</v>
      </c>
      <c r="K44" s="99">
        <f t="shared" si="2"/>
        <v>6757</v>
      </c>
      <c r="L44" s="99">
        <f t="shared" si="2"/>
        <v>4671</v>
      </c>
      <c r="M44" s="99">
        <f t="shared" si="2"/>
        <v>3965</v>
      </c>
      <c r="N44" s="99">
        <f t="shared" si="2"/>
        <v>2282</v>
      </c>
      <c r="O44" s="134">
        <f>SUM(I44:N44)</f>
        <v>27227</v>
      </c>
      <c r="P44" s="103">
        <f>SUM(O44,H44)</f>
        <v>37245</v>
      </c>
    </row>
    <row r="45" spans="3:17" s="61" customFormat="1" ht="30" customHeight="1" thickBot="1" thickTop="1">
      <c r="C45" s="100" t="s">
        <v>76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v>5109058</v>
      </c>
      <c r="G46" s="60">
        <v>8877458</v>
      </c>
      <c r="H46" s="85">
        <v>13986516</v>
      </c>
      <c r="I46" s="86">
        <v>0</v>
      </c>
      <c r="J46" s="60">
        <v>24317601</v>
      </c>
      <c r="K46" s="60">
        <v>20257740</v>
      </c>
      <c r="L46" s="60">
        <v>16603565</v>
      </c>
      <c r="M46" s="60">
        <v>14896760</v>
      </c>
      <c r="N46" s="60">
        <v>7960376</v>
      </c>
      <c r="O46" s="129">
        <v>84036042</v>
      </c>
      <c r="P46" s="87">
        <v>98022558</v>
      </c>
      <c r="Q46" s="17"/>
    </row>
    <row r="47" spans="3:16" s="61" customFormat="1" ht="30" customHeight="1">
      <c r="C47" s="62"/>
      <c r="D47" s="63" t="s">
        <v>43</v>
      </c>
      <c r="E47" s="64"/>
      <c r="F47" s="65">
        <v>1272989</v>
      </c>
      <c r="G47" s="65">
        <v>2223887</v>
      </c>
      <c r="H47" s="66">
        <v>3496876</v>
      </c>
      <c r="I47" s="67">
        <v>0</v>
      </c>
      <c r="J47" s="65">
        <v>4547747</v>
      </c>
      <c r="K47" s="65">
        <v>4013102</v>
      </c>
      <c r="L47" s="65">
        <v>3207005</v>
      </c>
      <c r="M47" s="65">
        <v>3098452</v>
      </c>
      <c r="N47" s="65">
        <v>2503381</v>
      </c>
      <c r="O47" s="130">
        <v>17369687</v>
      </c>
      <c r="P47" s="68">
        <v>20866563</v>
      </c>
    </row>
    <row r="48" spans="3:16" s="61" customFormat="1" ht="30" customHeight="1">
      <c r="C48" s="62"/>
      <c r="D48" s="63"/>
      <c r="E48" s="69" t="s">
        <v>44</v>
      </c>
      <c r="F48" s="65">
        <v>1080562</v>
      </c>
      <c r="G48" s="65">
        <v>1703112</v>
      </c>
      <c r="H48" s="66">
        <v>2783674</v>
      </c>
      <c r="I48" s="67">
        <v>0</v>
      </c>
      <c r="J48" s="65">
        <v>3085533</v>
      </c>
      <c r="K48" s="65">
        <v>2667721</v>
      </c>
      <c r="L48" s="65">
        <v>2105087</v>
      </c>
      <c r="M48" s="65">
        <v>2007802</v>
      </c>
      <c r="N48" s="65">
        <v>1695308</v>
      </c>
      <c r="O48" s="130">
        <v>11561451</v>
      </c>
      <c r="P48" s="68">
        <v>14345125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v>0</v>
      </c>
      <c r="I49" s="67">
        <v>0</v>
      </c>
      <c r="J49" s="65">
        <v>0</v>
      </c>
      <c r="K49" s="65">
        <v>25520</v>
      </c>
      <c r="L49" s="65">
        <v>76176</v>
      </c>
      <c r="M49" s="65">
        <v>195992</v>
      </c>
      <c r="N49" s="65">
        <v>211942</v>
      </c>
      <c r="O49" s="130">
        <v>509630</v>
      </c>
      <c r="P49" s="68">
        <v>509630</v>
      </c>
    </row>
    <row r="50" spans="3:16" s="61" customFormat="1" ht="30" customHeight="1">
      <c r="C50" s="62"/>
      <c r="D50" s="63"/>
      <c r="E50" s="69" t="s">
        <v>46</v>
      </c>
      <c r="F50" s="65">
        <v>70412</v>
      </c>
      <c r="G50" s="65">
        <v>187271</v>
      </c>
      <c r="H50" s="66">
        <v>257683</v>
      </c>
      <c r="I50" s="67">
        <v>0</v>
      </c>
      <c r="J50" s="65">
        <v>607153</v>
      </c>
      <c r="K50" s="65">
        <v>493143</v>
      </c>
      <c r="L50" s="65">
        <v>383546</v>
      </c>
      <c r="M50" s="65">
        <v>495010</v>
      </c>
      <c r="N50" s="65">
        <v>384044</v>
      </c>
      <c r="O50" s="130">
        <v>2362896</v>
      </c>
      <c r="P50" s="68">
        <v>2620579</v>
      </c>
    </row>
    <row r="51" spans="3:16" s="61" customFormat="1" ht="30" customHeight="1">
      <c r="C51" s="62"/>
      <c r="D51" s="63"/>
      <c r="E51" s="69" t="s">
        <v>47</v>
      </c>
      <c r="F51" s="65">
        <v>91666</v>
      </c>
      <c r="G51" s="65">
        <v>288148</v>
      </c>
      <c r="H51" s="66">
        <v>379814</v>
      </c>
      <c r="I51" s="67">
        <v>0</v>
      </c>
      <c r="J51" s="65">
        <v>612531</v>
      </c>
      <c r="K51" s="65">
        <v>569503</v>
      </c>
      <c r="L51" s="65">
        <v>466987</v>
      </c>
      <c r="M51" s="65">
        <v>249011</v>
      </c>
      <c r="N51" s="65">
        <v>124408</v>
      </c>
      <c r="O51" s="130">
        <v>2022440</v>
      </c>
      <c r="P51" s="68">
        <v>2402254</v>
      </c>
    </row>
    <row r="52" spans="3:16" s="61" customFormat="1" ht="30" customHeight="1">
      <c r="C52" s="62"/>
      <c r="D52" s="63"/>
      <c r="E52" s="69" t="s">
        <v>48</v>
      </c>
      <c r="F52" s="65">
        <v>30349</v>
      </c>
      <c r="G52" s="65">
        <v>45356</v>
      </c>
      <c r="H52" s="66">
        <v>75705</v>
      </c>
      <c r="I52" s="67">
        <v>0</v>
      </c>
      <c r="J52" s="65">
        <v>242530</v>
      </c>
      <c r="K52" s="65">
        <v>257215</v>
      </c>
      <c r="L52" s="65">
        <v>175209</v>
      </c>
      <c r="M52" s="65">
        <v>150637</v>
      </c>
      <c r="N52" s="65">
        <v>87679</v>
      </c>
      <c r="O52" s="130">
        <v>913270</v>
      </c>
      <c r="P52" s="68">
        <v>988975</v>
      </c>
    </row>
    <row r="53" spans="3:16" s="61" customFormat="1" ht="30" customHeight="1">
      <c r="C53" s="62"/>
      <c r="D53" s="70" t="s">
        <v>49</v>
      </c>
      <c r="E53" s="71"/>
      <c r="F53" s="65">
        <v>2526425</v>
      </c>
      <c r="G53" s="65">
        <v>4982051</v>
      </c>
      <c r="H53" s="66">
        <v>7508476</v>
      </c>
      <c r="I53" s="67">
        <v>0</v>
      </c>
      <c r="J53" s="65">
        <v>12838326</v>
      </c>
      <c r="K53" s="65">
        <v>10171550</v>
      </c>
      <c r="L53" s="65">
        <v>7412543</v>
      </c>
      <c r="M53" s="65">
        <v>6175924</v>
      </c>
      <c r="N53" s="65">
        <v>2429064</v>
      </c>
      <c r="O53" s="130">
        <v>39027407</v>
      </c>
      <c r="P53" s="68">
        <v>46535883</v>
      </c>
    </row>
    <row r="54" spans="3:16" s="61" customFormat="1" ht="30" customHeight="1">
      <c r="C54" s="62"/>
      <c r="D54" s="63"/>
      <c r="E54" s="69" t="s">
        <v>50</v>
      </c>
      <c r="F54" s="65">
        <v>1986401</v>
      </c>
      <c r="G54" s="65">
        <v>3712215</v>
      </c>
      <c r="H54" s="66">
        <v>5698616</v>
      </c>
      <c r="I54" s="67">
        <v>0</v>
      </c>
      <c r="J54" s="65">
        <v>9117258</v>
      </c>
      <c r="K54" s="65">
        <v>7591487</v>
      </c>
      <c r="L54" s="65">
        <v>5739073</v>
      </c>
      <c r="M54" s="65">
        <v>5148887</v>
      </c>
      <c r="N54" s="65">
        <v>2154884</v>
      </c>
      <c r="O54" s="130">
        <v>29751589</v>
      </c>
      <c r="P54" s="68">
        <v>35450205</v>
      </c>
    </row>
    <row r="55" spans="3:16" s="61" customFormat="1" ht="30" customHeight="1">
      <c r="C55" s="62"/>
      <c r="D55" s="63"/>
      <c r="E55" s="69" t="s">
        <v>51</v>
      </c>
      <c r="F55" s="65">
        <v>540024</v>
      </c>
      <c r="G55" s="65">
        <v>1269836</v>
      </c>
      <c r="H55" s="66">
        <v>1809860</v>
      </c>
      <c r="I55" s="67">
        <v>0</v>
      </c>
      <c r="J55" s="65">
        <v>3721068</v>
      </c>
      <c r="K55" s="65">
        <v>2580063</v>
      </c>
      <c r="L55" s="65">
        <v>1673470</v>
      </c>
      <c r="M55" s="65">
        <v>1027037</v>
      </c>
      <c r="N55" s="65">
        <v>274180</v>
      </c>
      <c r="O55" s="130">
        <v>9275818</v>
      </c>
      <c r="P55" s="68">
        <v>11085678</v>
      </c>
    </row>
    <row r="56" spans="3:16" s="61" customFormat="1" ht="30" customHeight="1">
      <c r="C56" s="62"/>
      <c r="D56" s="70" t="s">
        <v>52</v>
      </c>
      <c r="E56" s="71"/>
      <c r="F56" s="65">
        <v>26744</v>
      </c>
      <c r="G56" s="65">
        <v>119194</v>
      </c>
      <c r="H56" s="66">
        <v>145938</v>
      </c>
      <c r="I56" s="67">
        <v>0</v>
      </c>
      <c r="J56" s="65">
        <v>1076056</v>
      </c>
      <c r="K56" s="65">
        <v>1215624</v>
      </c>
      <c r="L56" s="65">
        <v>2070164</v>
      </c>
      <c r="M56" s="65">
        <v>2239553</v>
      </c>
      <c r="N56" s="65">
        <v>1359304</v>
      </c>
      <c r="O56" s="130">
        <v>7960701</v>
      </c>
      <c r="P56" s="68">
        <v>8106639</v>
      </c>
    </row>
    <row r="57" spans="3:16" s="61" customFormat="1" ht="30" customHeight="1">
      <c r="C57" s="62"/>
      <c r="D57" s="63"/>
      <c r="E57" s="69" t="s">
        <v>53</v>
      </c>
      <c r="F57" s="65">
        <v>15580</v>
      </c>
      <c r="G57" s="65">
        <v>108236</v>
      </c>
      <c r="H57" s="66">
        <v>123816</v>
      </c>
      <c r="I57" s="67">
        <v>0</v>
      </c>
      <c r="J57" s="65">
        <v>795350</v>
      </c>
      <c r="K57" s="65">
        <v>1017452</v>
      </c>
      <c r="L57" s="65">
        <v>1936150</v>
      </c>
      <c r="M57" s="65">
        <v>2129236</v>
      </c>
      <c r="N57" s="65">
        <v>1310205</v>
      </c>
      <c r="O57" s="130">
        <v>7188393</v>
      </c>
      <c r="P57" s="68">
        <v>7312209</v>
      </c>
    </row>
    <row r="58" spans="3:16" s="61" customFormat="1" ht="30" customHeight="1">
      <c r="C58" s="62"/>
      <c r="D58" s="63"/>
      <c r="E58" s="72" t="s">
        <v>54</v>
      </c>
      <c r="F58" s="65">
        <v>11164</v>
      </c>
      <c r="G58" s="65">
        <v>10958</v>
      </c>
      <c r="H58" s="66">
        <v>22122</v>
      </c>
      <c r="I58" s="67">
        <v>0</v>
      </c>
      <c r="J58" s="65">
        <v>280706</v>
      </c>
      <c r="K58" s="65">
        <v>198172</v>
      </c>
      <c r="L58" s="65">
        <v>134014</v>
      </c>
      <c r="M58" s="65">
        <v>110317</v>
      </c>
      <c r="N58" s="65">
        <v>49099</v>
      </c>
      <c r="O58" s="130">
        <v>772308</v>
      </c>
      <c r="P58" s="68">
        <v>794430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v>0</v>
      </c>
      <c r="I59" s="67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130">
        <v>0</v>
      </c>
      <c r="P59" s="68">
        <v>0</v>
      </c>
    </row>
    <row r="60" spans="3:16" s="61" customFormat="1" ht="30" customHeight="1">
      <c r="C60" s="62"/>
      <c r="D60" s="70" t="s">
        <v>56</v>
      </c>
      <c r="E60" s="71"/>
      <c r="F60" s="65">
        <v>259449</v>
      </c>
      <c r="G60" s="65">
        <v>527339</v>
      </c>
      <c r="H60" s="66">
        <v>786788</v>
      </c>
      <c r="I60" s="67">
        <v>0</v>
      </c>
      <c r="J60" s="65">
        <v>943745</v>
      </c>
      <c r="K60" s="65">
        <v>1522286</v>
      </c>
      <c r="L60" s="65">
        <v>1292121</v>
      </c>
      <c r="M60" s="65">
        <v>1048344</v>
      </c>
      <c r="N60" s="65">
        <v>559129</v>
      </c>
      <c r="O60" s="130">
        <v>5365625</v>
      </c>
      <c r="P60" s="68">
        <v>6152413</v>
      </c>
    </row>
    <row r="61" spans="3:16" s="61" customFormat="1" ht="30" customHeight="1">
      <c r="C61" s="62"/>
      <c r="D61" s="63"/>
      <c r="E61" s="72" t="s">
        <v>57</v>
      </c>
      <c r="F61" s="65">
        <v>259449</v>
      </c>
      <c r="G61" s="65">
        <v>527339</v>
      </c>
      <c r="H61" s="66">
        <v>786788</v>
      </c>
      <c r="I61" s="67">
        <v>0</v>
      </c>
      <c r="J61" s="65">
        <v>943745</v>
      </c>
      <c r="K61" s="65">
        <v>1522286</v>
      </c>
      <c r="L61" s="65">
        <v>1292121</v>
      </c>
      <c r="M61" s="65">
        <v>1048344</v>
      </c>
      <c r="N61" s="65">
        <v>559129</v>
      </c>
      <c r="O61" s="130">
        <v>5365625</v>
      </c>
      <c r="P61" s="68">
        <v>6152413</v>
      </c>
    </row>
    <row r="62" spans="3:16" s="61" customFormat="1" ht="30" customHeight="1" hidden="1">
      <c r="C62" s="62"/>
      <c r="D62" s="63"/>
      <c r="E62" s="72" t="s">
        <v>58</v>
      </c>
      <c r="F62" s="65">
        <v>0</v>
      </c>
      <c r="G62" s="65">
        <v>0</v>
      </c>
      <c r="H62" s="66">
        <v>0</v>
      </c>
      <c r="I62" s="67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30">
        <v>0</v>
      </c>
      <c r="P62" s="68">
        <v>0</v>
      </c>
    </row>
    <row r="63" spans="3:16" s="61" customFormat="1" ht="30" customHeight="1" hidden="1">
      <c r="C63" s="62"/>
      <c r="D63" s="63"/>
      <c r="E63" s="72" t="s">
        <v>59</v>
      </c>
      <c r="F63" s="65">
        <v>0</v>
      </c>
      <c r="G63" s="65">
        <v>0</v>
      </c>
      <c r="H63" s="66">
        <v>0</v>
      </c>
      <c r="I63" s="67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130">
        <v>0</v>
      </c>
      <c r="P63" s="68">
        <v>0</v>
      </c>
    </row>
    <row r="64" spans="3:16" s="61" customFormat="1" ht="30" customHeight="1">
      <c r="C64" s="62"/>
      <c r="D64" s="74" t="s">
        <v>60</v>
      </c>
      <c r="E64" s="75"/>
      <c r="F64" s="65">
        <v>140801</v>
      </c>
      <c r="G64" s="65">
        <v>132507</v>
      </c>
      <c r="H64" s="66">
        <v>273308</v>
      </c>
      <c r="I64" s="67">
        <v>0</v>
      </c>
      <c r="J64" s="65">
        <v>1405631</v>
      </c>
      <c r="K64" s="65">
        <v>1200145</v>
      </c>
      <c r="L64" s="65">
        <v>1078698</v>
      </c>
      <c r="M64" s="65">
        <v>1300802</v>
      </c>
      <c r="N64" s="65">
        <v>635456</v>
      </c>
      <c r="O64" s="130">
        <v>5620732</v>
      </c>
      <c r="P64" s="68">
        <v>5894040</v>
      </c>
    </row>
    <row r="65" spans="3:16" s="61" customFormat="1" ht="30" customHeight="1" thickBot="1">
      <c r="C65" s="76"/>
      <c r="D65" s="77" t="s">
        <v>61</v>
      </c>
      <c r="E65" s="78"/>
      <c r="F65" s="79">
        <v>882650</v>
      </c>
      <c r="G65" s="79">
        <v>892480</v>
      </c>
      <c r="H65" s="80">
        <v>1775130</v>
      </c>
      <c r="I65" s="81">
        <v>0</v>
      </c>
      <c r="J65" s="79">
        <v>3506096</v>
      </c>
      <c r="K65" s="79">
        <v>2135033</v>
      </c>
      <c r="L65" s="79">
        <v>1543034</v>
      </c>
      <c r="M65" s="79">
        <v>1033685</v>
      </c>
      <c r="N65" s="79">
        <v>474042</v>
      </c>
      <c r="O65" s="131">
        <v>8691890</v>
      </c>
      <c r="P65" s="82">
        <v>10467020</v>
      </c>
    </row>
    <row r="66" spans="3:16" s="61" customFormat="1" ht="30" customHeight="1">
      <c r="C66" s="59" t="s">
        <v>62</v>
      </c>
      <c r="D66" s="83"/>
      <c r="E66" s="84"/>
      <c r="F66" s="60">
        <v>96200</v>
      </c>
      <c r="G66" s="60">
        <v>166906</v>
      </c>
      <c r="H66" s="85">
        <v>263106</v>
      </c>
      <c r="I66" s="86">
        <v>0</v>
      </c>
      <c r="J66" s="60">
        <v>9075460</v>
      </c>
      <c r="K66" s="60">
        <v>8957909</v>
      </c>
      <c r="L66" s="60">
        <v>11108507</v>
      </c>
      <c r="M66" s="60">
        <v>11266171</v>
      </c>
      <c r="N66" s="60">
        <v>7657938</v>
      </c>
      <c r="O66" s="129">
        <v>48065985</v>
      </c>
      <c r="P66" s="87">
        <v>48329091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v>0</v>
      </c>
      <c r="I67" s="91">
        <v>0</v>
      </c>
      <c r="J67" s="89">
        <v>747354</v>
      </c>
      <c r="K67" s="89">
        <v>1212885</v>
      </c>
      <c r="L67" s="89">
        <v>1271954</v>
      </c>
      <c r="M67" s="89">
        <v>1072795</v>
      </c>
      <c r="N67" s="89">
        <v>265905</v>
      </c>
      <c r="O67" s="132">
        <v>4570893</v>
      </c>
      <c r="P67" s="92">
        <v>4570893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5">
        <v>0</v>
      </c>
      <c r="I68" s="91">
        <v>0</v>
      </c>
      <c r="J68" s="65">
        <v>33856</v>
      </c>
      <c r="K68" s="65">
        <v>61795</v>
      </c>
      <c r="L68" s="65">
        <v>50124</v>
      </c>
      <c r="M68" s="65">
        <v>43315</v>
      </c>
      <c r="N68" s="65">
        <v>12986</v>
      </c>
      <c r="O68" s="130">
        <v>202076</v>
      </c>
      <c r="P68" s="68">
        <v>202076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5">
        <v>0</v>
      </c>
      <c r="I69" s="91">
        <v>0</v>
      </c>
      <c r="J69" s="65">
        <v>4593477</v>
      </c>
      <c r="K69" s="65">
        <v>3747392</v>
      </c>
      <c r="L69" s="65">
        <v>2829660</v>
      </c>
      <c r="M69" s="65">
        <v>1852382</v>
      </c>
      <c r="N69" s="65">
        <v>961553</v>
      </c>
      <c r="O69" s="130">
        <v>13984464</v>
      </c>
      <c r="P69" s="68">
        <v>13984464</v>
      </c>
    </row>
    <row r="70" spans="3:16" s="61" customFormat="1" ht="30" customHeight="1">
      <c r="C70" s="62"/>
      <c r="D70" s="74" t="s">
        <v>65</v>
      </c>
      <c r="E70" s="75"/>
      <c r="F70" s="65">
        <v>4699</v>
      </c>
      <c r="G70" s="65">
        <v>7117</v>
      </c>
      <c r="H70" s="65">
        <v>11816</v>
      </c>
      <c r="I70" s="67">
        <v>0</v>
      </c>
      <c r="J70" s="65">
        <v>486774</v>
      </c>
      <c r="K70" s="65">
        <v>404440</v>
      </c>
      <c r="L70" s="65">
        <v>962882</v>
      </c>
      <c r="M70" s="65">
        <v>572085</v>
      </c>
      <c r="N70" s="65">
        <v>592470</v>
      </c>
      <c r="O70" s="130">
        <v>3018651</v>
      </c>
      <c r="P70" s="68">
        <v>3030467</v>
      </c>
    </row>
    <row r="71" spans="3:16" s="61" customFormat="1" ht="30" customHeight="1">
      <c r="C71" s="62"/>
      <c r="D71" s="74" t="s">
        <v>66</v>
      </c>
      <c r="E71" s="75"/>
      <c r="F71" s="65">
        <v>91501</v>
      </c>
      <c r="G71" s="65">
        <v>136474</v>
      </c>
      <c r="H71" s="65">
        <v>227975</v>
      </c>
      <c r="I71" s="67">
        <v>0</v>
      </c>
      <c r="J71" s="65">
        <v>1456849</v>
      </c>
      <c r="K71" s="65">
        <v>1254172</v>
      </c>
      <c r="L71" s="65">
        <v>1520061</v>
      </c>
      <c r="M71" s="65">
        <v>779252</v>
      </c>
      <c r="N71" s="65">
        <v>123765</v>
      </c>
      <c r="O71" s="130">
        <v>5134099</v>
      </c>
      <c r="P71" s="68">
        <v>5362074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23315</v>
      </c>
      <c r="H72" s="65">
        <v>23315</v>
      </c>
      <c r="I72" s="91">
        <v>0</v>
      </c>
      <c r="J72" s="65">
        <v>1672261</v>
      </c>
      <c r="K72" s="65">
        <v>2099588</v>
      </c>
      <c r="L72" s="65">
        <v>2755901</v>
      </c>
      <c r="M72" s="65">
        <v>2136601</v>
      </c>
      <c r="N72" s="65">
        <v>1048441</v>
      </c>
      <c r="O72" s="130">
        <v>9712792</v>
      </c>
      <c r="P72" s="68">
        <v>9736107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5">
        <v>0</v>
      </c>
      <c r="I73" s="91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v>0</v>
      </c>
      <c r="P73" s="68">
        <v>0</v>
      </c>
    </row>
    <row r="74" spans="3:16" s="61" customFormat="1" ht="30" customHeight="1">
      <c r="C74" s="62"/>
      <c r="D74" s="181" t="s">
        <v>69</v>
      </c>
      <c r="E74" s="182"/>
      <c r="F74" s="65">
        <v>0</v>
      </c>
      <c r="G74" s="65">
        <v>0</v>
      </c>
      <c r="H74" s="66">
        <v>0</v>
      </c>
      <c r="I74" s="91">
        <v>0</v>
      </c>
      <c r="J74" s="65">
        <v>84889</v>
      </c>
      <c r="K74" s="65">
        <v>177637</v>
      </c>
      <c r="L74" s="65">
        <v>1717925</v>
      </c>
      <c r="M74" s="65">
        <v>4809741</v>
      </c>
      <c r="N74" s="65">
        <v>4652818</v>
      </c>
      <c r="O74" s="130">
        <v>11443010</v>
      </c>
      <c r="P74" s="68">
        <v>11443010</v>
      </c>
    </row>
    <row r="75" spans="3:16" s="61" customFormat="1" ht="30" customHeight="1" thickBot="1">
      <c r="C75" s="76"/>
      <c r="D75" s="183" t="s">
        <v>70</v>
      </c>
      <c r="E75" s="184"/>
      <c r="F75" s="93">
        <v>0</v>
      </c>
      <c r="G75" s="93">
        <v>0</v>
      </c>
      <c r="H75" s="94">
        <v>0</v>
      </c>
      <c r="I75" s="95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v>0</v>
      </c>
      <c r="P75" s="96">
        <v>0</v>
      </c>
    </row>
    <row r="76" spans="3:16" s="61" customFormat="1" ht="30" customHeight="1">
      <c r="C76" s="59" t="s">
        <v>71</v>
      </c>
      <c r="D76" s="83"/>
      <c r="E76" s="84"/>
      <c r="F76" s="60">
        <v>0</v>
      </c>
      <c r="G76" s="60">
        <v>0</v>
      </c>
      <c r="H76" s="85">
        <v>0</v>
      </c>
      <c r="I76" s="97">
        <v>0</v>
      </c>
      <c r="J76" s="60">
        <v>3922686</v>
      </c>
      <c r="K76" s="60">
        <v>5160647</v>
      </c>
      <c r="L76" s="60">
        <v>11526295</v>
      </c>
      <c r="M76" s="60">
        <v>24389439</v>
      </c>
      <c r="N76" s="60">
        <v>21399211</v>
      </c>
      <c r="O76" s="129">
        <v>66398278</v>
      </c>
      <c r="P76" s="87">
        <v>66398278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v>0</v>
      </c>
      <c r="I77" s="91">
        <v>0</v>
      </c>
      <c r="J77" s="65">
        <v>267616</v>
      </c>
      <c r="K77" s="65">
        <v>676966</v>
      </c>
      <c r="L77" s="65">
        <v>4720871</v>
      </c>
      <c r="M77" s="65">
        <v>12300151</v>
      </c>
      <c r="N77" s="65">
        <v>11730844</v>
      </c>
      <c r="O77" s="130">
        <v>29696448</v>
      </c>
      <c r="P77" s="68">
        <v>29696448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v>0</v>
      </c>
      <c r="I78" s="91">
        <v>0</v>
      </c>
      <c r="J78" s="65">
        <v>3460535</v>
      </c>
      <c r="K78" s="65">
        <v>4214878</v>
      </c>
      <c r="L78" s="65">
        <v>4893903</v>
      </c>
      <c r="M78" s="65">
        <v>5825736</v>
      </c>
      <c r="N78" s="65">
        <v>3760808</v>
      </c>
      <c r="O78" s="130">
        <v>22155860</v>
      </c>
      <c r="P78" s="68">
        <v>22155860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v>0</v>
      </c>
      <c r="I79" s="98">
        <v>0</v>
      </c>
      <c r="J79" s="79">
        <v>194535</v>
      </c>
      <c r="K79" s="79">
        <v>268803</v>
      </c>
      <c r="L79" s="79">
        <v>1911521</v>
      </c>
      <c r="M79" s="79">
        <v>6263552</v>
      </c>
      <c r="N79" s="79">
        <v>5907559</v>
      </c>
      <c r="O79" s="131">
        <v>14545970</v>
      </c>
      <c r="P79" s="82">
        <v>14545970</v>
      </c>
    </row>
    <row r="80" spans="3:16" s="61" customFormat="1" ht="30" customHeight="1" thickBot="1">
      <c r="C80" s="185" t="s">
        <v>75</v>
      </c>
      <c r="D80" s="186"/>
      <c r="E80" s="186"/>
      <c r="F80" s="99">
        <v>5205258</v>
      </c>
      <c r="G80" s="99">
        <v>9044364</v>
      </c>
      <c r="H80" s="101">
        <v>14249622</v>
      </c>
      <c r="I80" s="102">
        <v>0</v>
      </c>
      <c r="J80" s="99">
        <v>37315747</v>
      </c>
      <c r="K80" s="99">
        <v>34376296</v>
      </c>
      <c r="L80" s="99">
        <v>39238367</v>
      </c>
      <c r="M80" s="99">
        <v>50552370</v>
      </c>
      <c r="N80" s="99">
        <v>37017525</v>
      </c>
      <c r="O80" s="134">
        <v>198500305</v>
      </c>
      <c r="P80" s="103">
        <v>212749927</v>
      </c>
    </row>
    <row r="81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8:E38"/>
    <mergeCell ref="D39:E39"/>
    <mergeCell ref="C44:E44"/>
    <mergeCell ref="D74:E74"/>
    <mergeCell ref="D75:E75"/>
    <mergeCell ref="C80:E80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8" t="s">
        <v>26</v>
      </c>
      <c r="H1" s="188"/>
      <c r="I1" s="188"/>
      <c r="J1" s="188"/>
      <c r="K1" s="188"/>
      <c r="L1" s="188"/>
      <c r="M1" s="188"/>
      <c r="N1" s="37"/>
      <c r="O1" s="4"/>
    </row>
    <row r="2" spans="5:16" ht="30" customHeight="1">
      <c r="E2" s="5"/>
      <c r="G2" s="158" t="s">
        <v>89</v>
      </c>
      <c r="H2" s="158"/>
      <c r="I2" s="158"/>
      <c r="J2" s="158"/>
      <c r="K2" s="158"/>
      <c r="L2" s="158"/>
      <c r="M2" s="158"/>
      <c r="N2" s="38"/>
      <c r="O2" s="189">
        <v>41086</v>
      </c>
      <c r="P2" s="189"/>
    </row>
    <row r="3" spans="5:17" ht="27.75" customHeight="1">
      <c r="E3" s="39"/>
      <c r="F3" s="40"/>
      <c r="N3" s="41"/>
      <c r="O3" s="189"/>
      <c r="P3" s="189"/>
      <c r="Q3" s="6"/>
    </row>
    <row r="4" spans="3:17" ht="27.75" customHeight="1">
      <c r="C4" s="7"/>
      <c r="N4" s="39"/>
      <c r="O4" s="189" t="s">
        <v>36</v>
      </c>
      <c r="P4" s="189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90" t="s">
        <v>37</v>
      </c>
      <c r="D7" s="191"/>
      <c r="E7" s="191"/>
      <c r="F7" s="194" t="s">
        <v>38</v>
      </c>
      <c r="G7" s="195"/>
      <c r="H7" s="195"/>
      <c r="I7" s="196" t="s">
        <v>39</v>
      </c>
      <c r="J7" s="196"/>
      <c r="K7" s="196"/>
      <c r="L7" s="196"/>
      <c r="M7" s="196"/>
      <c r="N7" s="196"/>
      <c r="O7" s="197"/>
      <c r="P7" s="198" t="s">
        <v>6</v>
      </c>
      <c r="Q7" s="17"/>
    </row>
    <row r="8" spans="3:17" ht="42" customHeight="1" thickBot="1">
      <c r="C8" s="192"/>
      <c r="D8" s="193"/>
      <c r="E8" s="193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9"/>
      <c r="Q8" s="17"/>
    </row>
    <row r="9" spans="3:17" ht="30" customHeight="1" thickBot="1">
      <c r="C9" s="49" t="s">
        <v>77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56558398</v>
      </c>
      <c r="G10" s="60">
        <f>SUM(G11,G17,G20,G24,G28,G29)</f>
        <v>92936157</v>
      </c>
      <c r="H10" s="85">
        <f>SUM(F10:G10)</f>
        <v>149494555</v>
      </c>
      <c r="I10" s="135">
        <f aca="true" t="shared" si="0" ref="I10:N10">SUM(I11,I17,I20,I24,I28,I29)</f>
        <v>0</v>
      </c>
      <c r="J10" s="60">
        <f t="shared" si="0"/>
        <v>246253104</v>
      </c>
      <c r="K10" s="60">
        <f t="shared" si="0"/>
        <v>204397394</v>
      </c>
      <c r="L10" s="60">
        <f t="shared" si="0"/>
        <v>167327928</v>
      </c>
      <c r="M10" s="60">
        <f t="shared" si="0"/>
        <v>150327169</v>
      </c>
      <c r="N10" s="60">
        <f t="shared" si="0"/>
        <v>79854387</v>
      </c>
      <c r="O10" s="129">
        <f>SUM(I10:N10)</f>
        <v>848159982</v>
      </c>
      <c r="P10" s="87">
        <f>SUM(O10,H10)</f>
        <v>997654537</v>
      </c>
      <c r="Q10" s="17"/>
    </row>
    <row r="11" spans="3:16" s="61" customFormat="1" ht="30" customHeight="1">
      <c r="C11" s="62"/>
      <c r="D11" s="63" t="s">
        <v>43</v>
      </c>
      <c r="E11" s="64"/>
      <c r="F11" s="65">
        <v>12730688</v>
      </c>
      <c r="G11" s="65">
        <v>22240645</v>
      </c>
      <c r="H11" s="66">
        <v>34971333</v>
      </c>
      <c r="I11" s="136">
        <v>0</v>
      </c>
      <c r="J11" s="65">
        <v>45509508</v>
      </c>
      <c r="K11" s="65">
        <v>40175257</v>
      </c>
      <c r="L11" s="65">
        <v>32130479</v>
      </c>
      <c r="M11" s="65">
        <v>31025778</v>
      </c>
      <c r="N11" s="65">
        <v>25064449</v>
      </c>
      <c r="O11" s="130">
        <v>173905471</v>
      </c>
      <c r="P11" s="68">
        <v>208876804</v>
      </c>
    </row>
    <row r="12" spans="3:16" s="61" customFormat="1" ht="30" customHeight="1">
      <c r="C12" s="62"/>
      <c r="D12" s="63"/>
      <c r="E12" s="69" t="s">
        <v>44</v>
      </c>
      <c r="F12" s="65">
        <v>10806418</v>
      </c>
      <c r="G12" s="65">
        <v>17032895</v>
      </c>
      <c r="H12" s="66">
        <v>27839313</v>
      </c>
      <c r="I12" s="136">
        <v>0</v>
      </c>
      <c r="J12" s="65">
        <v>30882493</v>
      </c>
      <c r="K12" s="65">
        <v>26721180</v>
      </c>
      <c r="L12" s="65">
        <v>21106078</v>
      </c>
      <c r="M12" s="65">
        <v>20109042</v>
      </c>
      <c r="N12" s="65">
        <v>16968709</v>
      </c>
      <c r="O12" s="130">
        <v>115787502</v>
      </c>
      <c r="P12" s="68">
        <v>143626815</v>
      </c>
    </row>
    <row r="13" spans="3:16" s="61" customFormat="1" ht="30" customHeight="1">
      <c r="C13" s="62"/>
      <c r="D13" s="63"/>
      <c r="E13" s="69" t="s">
        <v>45</v>
      </c>
      <c r="F13" s="65">
        <v>0</v>
      </c>
      <c r="G13" s="65">
        <v>0</v>
      </c>
      <c r="H13" s="66">
        <v>0</v>
      </c>
      <c r="I13" s="136">
        <v>0</v>
      </c>
      <c r="J13" s="65">
        <v>0</v>
      </c>
      <c r="K13" s="65">
        <v>255467</v>
      </c>
      <c r="L13" s="65">
        <v>763099</v>
      </c>
      <c r="M13" s="65">
        <v>1967955</v>
      </c>
      <c r="N13" s="65">
        <v>2125847</v>
      </c>
      <c r="O13" s="130">
        <v>5112368</v>
      </c>
      <c r="P13" s="68">
        <v>5112368</v>
      </c>
    </row>
    <row r="14" spans="3:16" s="61" customFormat="1" ht="30" customHeight="1">
      <c r="C14" s="62"/>
      <c r="D14" s="63"/>
      <c r="E14" s="69" t="s">
        <v>46</v>
      </c>
      <c r="F14" s="65">
        <v>704120</v>
      </c>
      <c r="G14" s="65">
        <v>1872710</v>
      </c>
      <c r="H14" s="66">
        <v>2576830</v>
      </c>
      <c r="I14" s="136">
        <v>0</v>
      </c>
      <c r="J14" s="65">
        <v>6071530</v>
      </c>
      <c r="K14" s="65">
        <v>4931430</v>
      </c>
      <c r="L14" s="65">
        <v>3838713</v>
      </c>
      <c r="M14" s="65">
        <v>4952301</v>
      </c>
      <c r="N14" s="65">
        <v>3849023</v>
      </c>
      <c r="O14" s="130">
        <v>23642997</v>
      </c>
      <c r="P14" s="68">
        <v>26219827</v>
      </c>
    </row>
    <row r="15" spans="3:16" s="61" customFormat="1" ht="30" customHeight="1">
      <c r="C15" s="62"/>
      <c r="D15" s="63"/>
      <c r="E15" s="69" t="s">
        <v>47</v>
      </c>
      <c r="F15" s="65">
        <v>916660</v>
      </c>
      <c r="G15" s="65">
        <v>2881480</v>
      </c>
      <c r="H15" s="66">
        <v>3798140</v>
      </c>
      <c r="I15" s="136">
        <v>0</v>
      </c>
      <c r="J15" s="65">
        <v>6130185</v>
      </c>
      <c r="K15" s="65">
        <v>5695030</v>
      </c>
      <c r="L15" s="65">
        <v>4670499</v>
      </c>
      <c r="M15" s="65">
        <v>2490110</v>
      </c>
      <c r="N15" s="65">
        <v>1244080</v>
      </c>
      <c r="O15" s="130">
        <v>20229904</v>
      </c>
      <c r="P15" s="68">
        <v>24028044</v>
      </c>
    </row>
    <row r="16" spans="3:16" s="61" customFormat="1" ht="30" customHeight="1">
      <c r="C16" s="62"/>
      <c r="D16" s="63"/>
      <c r="E16" s="69" t="s">
        <v>48</v>
      </c>
      <c r="F16" s="65">
        <v>303490</v>
      </c>
      <c r="G16" s="65">
        <v>453560</v>
      </c>
      <c r="H16" s="66">
        <v>757050</v>
      </c>
      <c r="I16" s="136">
        <v>0</v>
      </c>
      <c r="J16" s="65">
        <v>2425300</v>
      </c>
      <c r="K16" s="65">
        <v>2572150</v>
      </c>
      <c r="L16" s="65">
        <v>1752090</v>
      </c>
      <c r="M16" s="65">
        <v>1506370</v>
      </c>
      <c r="N16" s="65">
        <v>876790</v>
      </c>
      <c r="O16" s="130">
        <v>9132700</v>
      </c>
      <c r="P16" s="68">
        <v>9889750</v>
      </c>
    </row>
    <row r="17" spans="3:16" s="61" customFormat="1" ht="30" customHeight="1">
      <c r="C17" s="62"/>
      <c r="D17" s="70" t="s">
        <v>49</v>
      </c>
      <c r="E17" s="71"/>
      <c r="F17" s="65">
        <v>25265832</v>
      </c>
      <c r="G17" s="65">
        <v>49827807</v>
      </c>
      <c r="H17" s="66">
        <v>75093639</v>
      </c>
      <c r="I17" s="136">
        <v>0</v>
      </c>
      <c r="J17" s="65">
        <v>128413805</v>
      </c>
      <c r="K17" s="65">
        <v>101743198</v>
      </c>
      <c r="L17" s="65">
        <v>74141098</v>
      </c>
      <c r="M17" s="65">
        <v>61767571</v>
      </c>
      <c r="N17" s="65">
        <v>24300318</v>
      </c>
      <c r="O17" s="130">
        <v>390365990</v>
      </c>
      <c r="P17" s="68">
        <v>465459629</v>
      </c>
    </row>
    <row r="18" spans="3:16" s="61" customFormat="1" ht="30" customHeight="1">
      <c r="C18" s="62"/>
      <c r="D18" s="63"/>
      <c r="E18" s="69" t="s">
        <v>50</v>
      </c>
      <c r="F18" s="65">
        <v>19865209</v>
      </c>
      <c r="G18" s="65">
        <v>37127125</v>
      </c>
      <c r="H18" s="66">
        <v>56992334</v>
      </c>
      <c r="I18" s="136">
        <v>0</v>
      </c>
      <c r="J18" s="65">
        <v>91197779</v>
      </c>
      <c r="K18" s="65">
        <v>75937592</v>
      </c>
      <c r="L18" s="65">
        <v>57406398</v>
      </c>
      <c r="M18" s="65">
        <v>51497201</v>
      </c>
      <c r="N18" s="65">
        <v>21558518</v>
      </c>
      <c r="O18" s="130">
        <v>297597488</v>
      </c>
      <c r="P18" s="68">
        <v>354589822</v>
      </c>
    </row>
    <row r="19" spans="3:16" s="61" customFormat="1" ht="30" customHeight="1">
      <c r="C19" s="62"/>
      <c r="D19" s="63"/>
      <c r="E19" s="69" t="s">
        <v>51</v>
      </c>
      <c r="F19" s="65">
        <v>5400623</v>
      </c>
      <c r="G19" s="65">
        <v>12700682</v>
      </c>
      <c r="H19" s="66">
        <v>18101305</v>
      </c>
      <c r="I19" s="136">
        <v>0</v>
      </c>
      <c r="J19" s="65">
        <v>37216026</v>
      </c>
      <c r="K19" s="65">
        <v>25805606</v>
      </c>
      <c r="L19" s="65">
        <v>16734700</v>
      </c>
      <c r="M19" s="65">
        <v>10270370</v>
      </c>
      <c r="N19" s="65">
        <v>2741800</v>
      </c>
      <c r="O19" s="130">
        <v>92768502</v>
      </c>
      <c r="P19" s="68">
        <v>110869807</v>
      </c>
    </row>
    <row r="20" spans="3:16" s="61" customFormat="1" ht="30" customHeight="1">
      <c r="C20" s="62"/>
      <c r="D20" s="70" t="s">
        <v>52</v>
      </c>
      <c r="E20" s="71"/>
      <c r="F20" s="65">
        <v>267440</v>
      </c>
      <c r="G20" s="65">
        <v>1191940</v>
      </c>
      <c r="H20" s="66">
        <v>1459380</v>
      </c>
      <c r="I20" s="136">
        <v>0</v>
      </c>
      <c r="J20" s="65">
        <v>10761076</v>
      </c>
      <c r="K20" s="65">
        <v>12159295</v>
      </c>
      <c r="L20" s="65">
        <v>20705110</v>
      </c>
      <c r="M20" s="65">
        <v>22399309</v>
      </c>
      <c r="N20" s="65">
        <v>13618474</v>
      </c>
      <c r="O20" s="130">
        <v>79643264</v>
      </c>
      <c r="P20" s="68">
        <v>81102644</v>
      </c>
    </row>
    <row r="21" spans="3:16" s="61" customFormat="1" ht="30" customHeight="1">
      <c r="C21" s="62"/>
      <c r="D21" s="63"/>
      <c r="E21" s="69" t="s">
        <v>53</v>
      </c>
      <c r="F21" s="65">
        <v>155800</v>
      </c>
      <c r="G21" s="65">
        <v>1082360</v>
      </c>
      <c r="H21" s="66">
        <v>1238160</v>
      </c>
      <c r="I21" s="136">
        <v>0</v>
      </c>
      <c r="J21" s="65">
        <v>7954016</v>
      </c>
      <c r="K21" s="65">
        <v>10177575</v>
      </c>
      <c r="L21" s="65">
        <v>19364970</v>
      </c>
      <c r="M21" s="65">
        <v>21296139</v>
      </c>
      <c r="N21" s="65">
        <v>13127484</v>
      </c>
      <c r="O21" s="130">
        <v>71920184</v>
      </c>
      <c r="P21" s="68">
        <v>73158344</v>
      </c>
    </row>
    <row r="22" spans="3:16" s="61" customFormat="1" ht="30" customHeight="1">
      <c r="C22" s="62"/>
      <c r="D22" s="63"/>
      <c r="E22" s="72" t="s">
        <v>54</v>
      </c>
      <c r="F22" s="65">
        <v>111640</v>
      </c>
      <c r="G22" s="65">
        <v>109580</v>
      </c>
      <c r="H22" s="66">
        <v>221220</v>
      </c>
      <c r="I22" s="136">
        <v>0</v>
      </c>
      <c r="J22" s="65">
        <v>2807060</v>
      </c>
      <c r="K22" s="65">
        <v>1981720</v>
      </c>
      <c r="L22" s="65">
        <v>1340140</v>
      </c>
      <c r="M22" s="65">
        <v>1103170</v>
      </c>
      <c r="N22" s="65">
        <v>490990</v>
      </c>
      <c r="O22" s="130">
        <v>7723080</v>
      </c>
      <c r="P22" s="68">
        <v>7944300</v>
      </c>
    </row>
    <row r="23" spans="3:16" s="61" customFormat="1" ht="30" customHeight="1">
      <c r="C23" s="62"/>
      <c r="D23" s="73"/>
      <c r="E23" s="72" t="s">
        <v>55</v>
      </c>
      <c r="F23" s="65">
        <v>0</v>
      </c>
      <c r="G23" s="65">
        <v>0</v>
      </c>
      <c r="H23" s="66">
        <v>0</v>
      </c>
      <c r="I23" s="136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30">
        <v>0</v>
      </c>
      <c r="P23" s="68">
        <v>0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8050379</v>
      </c>
      <c r="G24" s="65">
        <f>SUM(G25:G27)</f>
        <v>9420407</v>
      </c>
      <c r="H24" s="66">
        <f>SUM(F24:G24)</f>
        <v>17470786</v>
      </c>
      <c r="I24" s="136">
        <f aca="true" t="shared" si="1" ref="I24:N24">SUM(I25:I27)</f>
        <v>0</v>
      </c>
      <c r="J24" s="65">
        <f t="shared" si="1"/>
        <v>12388540</v>
      </c>
      <c r="K24" s="65">
        <f t="shared" si="1"/>
        <v>16930314</v>
      </c>
      <c r="L24" s="65">
        <f t="shared" si="1"/>
        <v>14094073</v>
      </c>
      <c r="M24" s="65">
        <f t="shared" si="1"/>
        <v>11736814</v>
      </c>
      <c r="N24" s="65">
        <f t="shared" si="1"/>
        <v>5744226</v>
      </c>
      <c r="O24" s="130">
        <f>SUM(I24:N24)</f>
        <v>60893967</v>
      </c>
      <c r="P24" s="68">
        <f>SUM(O24,H24)</f>
        <v>78364753</v>
      </c>
    </row>
    <row r="25" spans="3:16" s="61" customFormat="1" ht="30" customHeight="1">
      <c r="C25" s="62"/>
      <c r="D25" s="63"/>
      <c r="E25" s="72" t="s">
        <v>57</v>
      </c>
      <c r="F25" s="65">
        <v>2594490</v>
      </c>
      <c r="G25" s="65">
        <v>5273390</v>
      </c>
      <c r="H25" s="66">
        <v>7867880</v>
      </c>
      <c r="I25" s="136">
        <v>0</v>
      </c>
      <c r="J25" s="65">
        <v>9437450</v>
      </c>
      <c r="K25" s="65">
        <v>15222860</v>
      </c>
      <c r="L25" s="65">
        <v>12921210</v>
      </c>
      <c r="M25" s="65">
        <v>10483440</v>
      </c>
      <c r="N25" s="65">
        <v>5591290</v>
      </c>
      <c r="O25" s="130">
        <v>53656250</v>
      </c>
      <c r="P25" s="68">
        <v>61524130</v>
      </c>
    </row>
    <row r="26" spans="3:16" s="61" customFormat="1" ht="30" customHeight="1">
      <c r="C26" s="62"/>
      <c r="D26" s="63"/>
      <c r="E26" s="72" t="s">
        <v>58</v>
      </c>
      <c r="F26" s="65">
        <v>918408</v>
      </c>
      <c r="G26" s="65">
        <v>651222</v>
      </c>
      <c r="H26" s="66">
        <f>SUM(F26:G26)</f>
        <v>1569630</v>
      </c>
      <c r="I26" s="136">
        <v>0</v>
      </c>
      <c r="J26" s="65">
        <v>958727</v>
      </c>
      <c r="K26" s="65">
        <v>609004</v>
      </c>
      <c r="L26" s="65">
        <v>492220</v>
      </c>
      <c r="M26" s="65">
        <v>357554</v>
      </c>
      <c r="N26" s="65">
        <v>152936</v>
      </c>
      <c r="O26" s="130">
        <f>SUM(I26:N26)</f>
        <v>2570441</v>
      </c>
      <c r="P26" s="68">
        <f>SUM(O26,H26)</f>
        <v>4140071</v>
      </c>
    </row>
    <row r="27" spans="3:16" s="61" customFormat="1" ht="30" customHeight="1">
      <c r="C27" s="62"/>
      <c r="D27" s="63"/>
      <c r="E27" s="72" t="s">
        <v>59</v>
      </c>
      <c r="F27" s="65">
        <v>4537481</v>
      </c>
      <c r="G27" s="65">
        <v>3495795</v>
      </c>
      <c r="H27" s="66">
        <f>SUM(F27:G27)</f>
        <v>8033276</v>
      </c>
      <c r="I27" s="136">
        <v>0</v>
      </c>
      <c r="J27" s="65">
        <v>1992363</v>
      </c>
      <c r="K27" s="65">
        <v>1098450</v>
      </c>
      <c r="L27" s="65">
        <v>680643</v>
      </c>
      <c r="M27" s="65">
        <v>895820</v>
      </c>
      <c r="N27" s="65">
        <v>0</v>
      </c>
      <c r="O27" s="130">
        <f>SUM(I27:N27)</f>
        <v>4667276</v>
      </c>
      <c r="P27" s="68">
        <f>SUM(O27,H27)</f>
        <v>12700552</v>
      </c>
    </row>
    <row r="28" spans="3:16" s="61" customFormat="1" ht="30" customHeight="1">
      <c r="C28" s="62"/>
      <c r="D28" s="74" t="s">
        <v>60</v>
      </c>
      <c r="E28" s="75"/>
      <c r="F28" s="65">
        <v>1416957</v>
      </c>
      <c r="G28" s="65">
        <v>1330558</v>
      </c>
      <c r="H28" s="66">
        <v>2747515</v>
      </c>
      <c r="I28" s="136">
        <v>0</v>
      </c>
      <c r="J28" s="65">
        <v>14106782</v>
      </c>
      <c r="K28" s="65">
        <v>12028995</v>
      </c>
      <c r="L28" s="65">
        <v>10815689</v>
      </c>
      <c r="M28" s="65">
        <v>13057891</v>
      </c>
      <c r="N28" s="65">
        <v>6381521</v>
      </c>
      <c r="O28" s="130">
        <v>56390878</v>
      </c>
      <c r="P28" s="68">
        <v>59138393</v>
      </c>
    </row>
    <row r="29" spans="3:16" s="61" customFormat="1" ht="30" customHeight="1" thickBot="1">
      <c r="C29" s="76"/>
      <c r="D29" s="77" t="s">
        <v>61</v>
      </c>
      <c r="E29" s="78"/>
      <c r="F29" s="79">
        <v>8827102</v>
      </c>
      <c r="G29" s="79">
        <v>8924800</v>
      </c>
      <c r="H29" s="80">
        <v>17751902</v>
      </c>
      <c r="I29" s="137">
        <v>0</v>
      </c>
      <c r="J29" s="79">
        <v>35073393</v>
      </c>
      <c r="K29" s="79">
        <v>21360335</v>
      </c>
      <c r="L29" s="79">
        <v>15441479</v>
      </c>
      <c r="M29" s="79">
        <v>10339806</v>
      </c>
      <c r="N29" s="79">
        <v>4745399</v>
      </c>
      <c r="O29" s="131">
        <v>86960412</v>
      </c>
      <c r="P29" s="82">
        <v>104712314</v>
      </c>
    </row>
    <row r="30" spans="3:16" s="61" customFormat="1" ht="30" customHeight="1">
      <c r="C30" s="59" t="s">
        <v>62</v>
      </c>
      <c r="D30" s="83"/>
      <c r="E30" s="84"/>
      <c r="F30" s="60">
        <v>962000</v>
      </c>
      <c r="G30" s="60">
        <v>1669060</v>
      </c>
      <c r="H30" s="85">
        <v>2631060</v>
      </c>
      <c r="I30" s="135">
        <v>0</v>
      </c>
      <c r="J30" s="60">
        <v>90763006</v>
      </c>
      <c r="K30" s="60">
        <v>89621875</v>
      </c>
      <c r="L30" s="60">
        <v>111093536</v>
      </c>
      <c r="M30" s="60">
        <v>112665492</v>
      </c>
      <c r="N30" s="60">
        <v>76593283</v>
      </c>
      <c r="O30" s="129">
        <v>480737192</v>
      </c>
      <c r="P30" s="87">
        <v>483368252</v>
      </c>
    </row>
    <row r="31" spans="3:16" s="61" customFormat="1" ht="30" customHeight="1">
      <c r="C31" s="88"/>
      <c r="D31" s="74" t="s">
        <v>63</v>
      </c>
      <c r="E31" s="75"/>
      <c r="F31" s="89">
        <v>0</v>
      </c>
      <c r="G31" s="89">
        <v>0</v>
      </c>
      <c r="H31" s="90">
        <v>0</v>
      </c>
      <c r="I31" s="138">
        <v>0</v>
      </c>
      <c r="J31" s="89">
        <v>7473540</v>
      </c>
      <c r="K31" s="89">
        <v>12147201</v>
      </c>
      <c r="L31" s="89">
        <v>12719540</v>
      </c>
      <c r="M31" s="89">
        <v>10727950</v>
      </c>
      <c r="N31" s="89">
        <v>2659050</v>
      </c>
      <c r="O31" s="132">
        <v>45727281</v>
      </c>
      <c r="P31" s="92">
        <v>45727281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v>0</v>
      </c>
      <c r="I32" s="138">
        <v>0</v>
      </c>
      <c r="J32" s="65">
        <v>338560</v>
      </c>
      <c r="K32" s="65">
        <v>617950</v>
      </c>
      <c r="L32" s="65">
        <v>501240</v>
      </c>
      <c r="M32" s="65">
        <v>433150</v>
      </c>
      <c r="N32" s="65">
        <v>129860</v>
      </c>
      <c r="O32" s="130">
        <v>2020760</v>
      </c>
      <c r="P32" s="68">
        <v>2020760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v>0</v>
      </c>
      <c r="I33" s="138">
        <v>0</v>
      </c>
      <c r="J33" s="65">
        <v>45943176</v>
      </c>
      <c r="K33" s="65">
        <v>37486176</v>
      </c>
      <c r="L33" s="65">
        <v>28305066</v>
      </c>
      <c r="M33" s="65">
        <v>18523820</v>
      </c>
      <c r="N33" s="65">
        <v>9629433</v>
      </c>
      <c r="O33" s="130">
        <v>139887671</v>
      </c>
      <c r="P33" s="68">
        <v>139887671</v>
      </c>
    </row>
    <row r="34" spans="3:16" s="61" customFormat="1" ht="30" customHeight="1">
      <c r="C34" s="62"/>
      <c r="D34" s="74" t="s">
        <v>65</v>
      </c>
      <c r="E34" s="75"/>
      <c r="F34" s="65">
        <v>46990</v>
      </c>
      <c r="G34" s="65">
        <v>71170</v>
      </c>
      <c r="H34" s="66">
        <v>118160</v>
      </c>
      <c r="I34" s="136">
        <v>0</v>
      </c>
      <c r="J34" s="65">
        <v>4867740</v>
      </c>
      <c r="K34" s="65">
        <v>4044400</v>
      </c>
      <c r="L34" s="65">
        <v>9628820</v>
      </c>
      <c r="M34" s="65">
        <v>5720850</v>
      </c>
      <c r="N34" s="65">
        <v>5924700</v>
      </c>
      <c r="O34" s="130">
        <v>30186510</v>
      </c>
      <c r="P34" s="68">
        <v>30304670</v>
      </c>
    </row>
    <row r="35" spans="3:16" s="61" customFormat="1" ht="30" customHeight="1">
      <c r="C35" s="62"/>
      <c r="D35" s="74" t="s">
        <v>66</v>
      </c>
      <c r="E35" s="75"/>
      <c r="F35" s="65">
        <v>915010</v>
      </c>
      <c r="G35" s="65">
        <v>1364740</v>
      </c>
      <c r="H35" s="66">
        <v>2279750</v>
      </c>
      <c r="I35" s="136">
        <v>0</v>
      </c>
      <c r="J35" s="65">
        <v>14568490</v>
      </c>
      <c r="K35" s="65">
        <v>12541720</v>
      </c>
      <c r="L35" s="65">
        <v>15200610</v>
      </c>
      <c r="M35" s="65">
        <v>7792520</v>
      </c>
      <c r="N35" s="65">
        <v>1237650</v>
      </c>
      <c r="O35" s="130">
        <v>51340990</v>
      </c>
      <c r="P35" s="68">
        <v>53620740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233150</v>
      </c>
      <c r="H36" s="66">
        <v>233150</v>
      </c>
      <c r="I36" s="138">
        <v>0</v>
      </c>
      <c r="J36" s="65">
        <v>16722610</v>
      </c>
      <c r="K36" s="65">
        <v>21008058</v>
      </c>
      <c r="L36" s="65">
        <v>27559010</v>
      </c>
      <c r="M36" s="65">
        <v>21369792</v>
      </c>
      <c r="N36" s="65">
        <v>10484410</v>
      </c>
      <c r="O36" s="130">
        <v>97143880</v>
      </c>
      <c r="P36" s="68">
        <v>97377030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v>0</v>
      </c>
      <c r="P37" s="68">
        <v>0</v>
      </c>
    </row>
    <row r="38" spans="3:16" s="61" customFormat="1" ht="30" customHeight="1">
      <c r="C38" s="62"/>
      <c r="D38" s="181" t="s">
        <v>69</v>
      </c>
      <c r="E38" s="200"/>
      <c r="F38" s="65">
        <v>0</v>
      </c>
      <c r="G38" s="65">
        <v>0</v>
      </c>
      <c r="H38" s="66">
        <v>0</v>
      </c>
      <c r="I38" s="138">
        <v>0</v>
      </c>
      <c r="J38" s="65">
        <v>848890</v>
      </c>
      <c r="K38" s="65">
        <v>1776370</v>
      </c>
      <c r="L38" s="65">
        <v>17179250</v>
      </c>
      <c r="M38" s="65">
        <v>48097410</v>
      </c>
      <c r="N38" s="65">
        <v>46528180</v>
      </c>
      <c r="O38" s="130">
        <v>114430100</v>
      </c>
      <c r="P38" s="68">
        <v>114430100</v>
      </c>
    </row>
    <row r="39" spans="3:16" s="61" customFormat="1" ht="30" customHeight="1" thickBot="1">
      <c r="C39" s="76"/>
      <c r="D39" s="183" t="s">
        <v>70</v>
      </c>
      <c r="E39" s="184"/>
      <c r="F39" s="93">
        <v>0</v>
      </c>
      <c r="G39" s="93">
        <v>0</v>
      </c>
      <c r="H39" s="94"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v>0</v>
      </c>
      <c r="P39" s="96">
        <v>0</v>
      </c>
    </row>
    <row r="40" spans="3:16" s="61" customFormat="1" ht="30" customHeight="1">
      <c r="C40" s="59" t="s">
        <v>71</v>
      </c>
      <c r="D40" s="83"/>
      <c r="E40" s="84"/>
      <c r="F40" s="60">
        <v>0</v>
      </c>
      <c r="G40" s="60">
        <v>0</v>
      </c>
      <c r="H40" s="85">
        <v>0</v>
      </c>
      <c r="I40" s="140">
        <v>0</v>
      </c>
      <c r="J40" s="60">
        <v>39236442</v>
      </c>
      <c r="K40" s="60">
        <v>51609982</v>
      </c>
      <c r="L40" s="60">
        <v>115307400</v>
      </c>
      <c r="M40" s="60">
        <v>243986245</v>
      </c>
      <c r="N40" s="60">
        <v>214101323</v>
      </c>
      <c r="O40" s="129">
        <v>664241392</v>
      </c>
      <c r="P40" s="87">
        <v>664241392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v>0</v>
      </c>
      <c r="I41" s="138">
        <v>0</v>
      </c>
      <c r="J41" s="65">
        <v>2682404</v>
      </c>
      <c r="K41" s="65">
        <v>6769660</v>
      </c>
      <c r="L41" s="65">
        <v>47221225</v>
      </c>
      <c r="M41" s="65">
        <v>123064138</v>
      </c>
      <c r="N41" s="65">
        <v>117386900</v>
      </c>
      <c r="O41" s="130">
        <v>297124327</v>
      </c>
      <c r="P41" s="68">
        <v>297124327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v>0</v>
      </c>
      <c r="I42" s="138">
        <v>0</v>
      </c>
      <c r="J42" s="65">
        <v>34605350</v>
      </c>
      <c r="K42" s="65">
        <v>42152292</v>
      </c>
      <c r="L42" s="65">
        <v>48970965</v>
      </c>
      <c r="M42" s="65">
        <v>58270246</v>
      </c>
      <c r="N42" s="65">
        <v>37627531</v>
      </c>
      <c r="O42" s="130">
        <v>221626384</v>
      </c>
      <c r="P42" s="68">
        <v>221626384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v>0</v>
      </c>
      <c r="I43" s="141">
        <v>0</v>
      </c>
      <c r="J43" s="79">
        <v>1948688</v>
      </c>
      <c r="K43" s="79">
        <v>2688030</v>
      </c>
      <c r="L43" s="79">
        <v>19115210</v>
      </c>
      <c r="M43" s="79">
        <v>62651861</v>
      </c>
      <c r="N43" s="79">
        <v>59086892</v>
      </c>
      <c r="O43" s="131">
        <v>145490681</v>
      </c>
      <c r="P43" s="82">
        <v>145490681</v>
      </c>
    </row>
    <row r="44" spans="3:16" s="61" customFormat="1" ht="30" customHeight="1" thickBot="1">
      <c r="C44" s="185" t="s">
        <v>75</v>
      </c>
      <c r="D44" s="186"/>
      <c r="E44" s="186"/>
      <c r="F44" s="99">
        <f>SUM(F10,F30,F40)</f>
        <v>57520398</v>
      </c>
      <c r="G44" s="99">
        <f>SUM(G10,G30,G40)</f>
        <v>94605217</v>
      </c>
      <c r="H44" s="101">
        <f>SUM(F44:G44)</f>
        <v>152125615</v>
      </c>
      <c r="I44" s="142">
        <f aca="true" t="shared" si="2" ref="I44:N44">SUM(I10,I30,I40)</f>
        <v>0</v>
      </c>
      <c r="J44" s="99">
        <f t="shared" si="2"/>
        <v>376252552</v>
      </c>
      <c r="K44" s="99">
        <f t="shared" si="2"/>
        <v>345629251</v>
      </c>
      <c r="L44" s="99">
        <f t="shared" si="2"/>
        <v>393728864</v>
      </c>
      <c r="M44" s="99">
        <f t="shared" si="2"/>
        <v>506978906</v>
      </c>
      <c r="N44" s="99">
        <f t="shared" si="2"/>
        <v>370548993</v>
      </c>
      <c r="O44" s="134">
        <f>SUM(I44:N44)</f>
        <v>1993138566</v>
      </c>
      <c r="P44" s="103">
        <f>SUM(O44,H44)</f>
        <v>2145264181</v>
      </c>
    </row>
    <row r="45" spans="3:17" s="61" customFormat="1" ht="30" customHeight="1" thickBot="1" thickTop="1">
      <c r="C45" s="100" t="s">
        <v>78</v>
      </c>
      <c r="D45" s="55"/>
      <c r="E45" s="55"/>
      <c r="F45" s="56"/>
      <c r="G45" s="56"/>
      <c r="H45" s="56">
        <f>SUM(F45:G45)</f>
        <v>0</v>
      </c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f>SUM(F47,F53,F56,F60,F64,F65)</f>
        <v>51306233</v>
      </c>
      <c r="G46" s="60">
        <f>SUM(G47,G53,G56,G60,G64,G65)</f>
        <v>83848411</v>
      </c>
      <c r="H46" s="85">
        <f>SUM(F46:G46)</f>
        <v>135154644</v>
      </c>
      <c r="I46" s="135">
        <f aca="true" t="shared" si="3" ref="I46:N46">SUM(I47,I53,I56,I60,I64,I65)</f>
        <v>0</v>
      </c>
      <c r="J46" s="60">
        <f t="shared" si="3"/>
        <v>223208460</v>
      </c>
      <c r="K46" s="60">
        <f t="shared" si="3"/>
        <v>184200465</v>
      </c>
      <c r="L46" s="60">
        <f t="shared" si="3"/>
        <v>150644381</v>
      </c>
      <c r="M46" s="60">
        <f t="shared" si="3"/>
        <v>134984615</v>
      </c>
      <c r="N46" s="60">
        <f t="shared" si="3"/>
        <v>71451107</v>
      </c>
      <c r="O46" s="129">
        <f>SUM(I46:N46)</f>
        <v>764489028</v>
      </c>
      <c r="P46" s="87">
        <f>SUM(O46,H46)</f>
        <v>899643672</v>
      </c>
      <c r="Q46" s="17"/>
    </row>
    <row r="47" spans="3:16" s="61" customFormat="1" ht="30" customHeight="1">
      <c r="C47" s="62"/>
      <c r="D47" s="63" t="s">
        <v>43</v>
      </c>
      <c r="E47" s="64"/>
      <c r="F47" s="65">
        <f>SUM(F48:F52)</f>
        <v>11319586</v>
      </c>
      <c r="G47" s="65">
        <f aca="true" t="shared" si="4" ref="G47:N47">SUM(G48:G52)</f>
        <v>19863744</v>
      </c>
      <c r="H47" s="66">
        <f aca="true" t="shared" si="5" ref="H47:H80">SUM(F47:G47)</f>
        <v>31183330</v>
      </c>
      <c r="I47" s="136">
        <f t="shared" si="4"/>
        <v>0</v>
      </c>
      <c r="J47" s="65">
        <f t="shared" si="4"/>
        <v>40501042</v>
      </c>
      <c r="K47" s="65">
        <f t="shared" si="4"/>
        <v>35719375</v>
      </c>
      <c r="L47" s="65">
        <f t="shared" si="4"/>
        <v>28609097</v>
      </c>
      <c r="M47" s="65">
        <f t="shared" si="4"/>
        <v>27664293</v>
      </c>
      <c r="N47" s="65">
        <f t="shared" si="4"/>
        <v>22256026</v>
      </c>
      <c r="O47" s="130">
        <f aca="true" t="shared" si="6" ref="O47:O80">SUM(I47:N47)</f>
        <v>154749833</v>
      </c>
      <c r="P47" s="68">
        <f aca="true" t="shared" si="7" ref="P47:P80">SUM(O47,H47)</f>
        <v>185933163</v>
      </c>
    </row>
    <row r="48" spans="3:16" s="61" customFormat="1" ht="30" customHeight="1">
      <c r="C48" s="62"/>
      <c r="D48" s="63"/>
      <c r="E48" s="69" t="s">
        <v>44</v>
      </c>
      <c r="F48" s="65">
        <v>9598910</v>
      </c>
      <c r="G48" s="65">
        <f>15209729-1268</f>
        <v>15208461</v>
      </c>
      <c r="H48" s="66">
        <f t="shared" si="5"/>
        <v>24807371</v>
      </c>
      <c r="I48" s="136">
        <v>0</v>
      </c>
      <c r="J48" s="65">
        <v>27482303</v>
      </c>
      <c r="K48" s="65">
        <f>23790358-16489-7729</f>
        <v>23766140</v>
      </c>
      <c r="L48" s="65">
        <v>18782976</v>
      </c>
      <c r="M48" s="65">
        <v>17897469</v>
      </c>
      <c r="N48" s="65">
        <v>15061973</v>
      </c>
      <c r="O48" s="130">
        <f t="shared" si="6"/>
        <v>102990861</v>
      </c>
      <c r="P48" s="68">
        <f>SUM(O48,H48)</f>
        <v>127798232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f t="shared" si="5"/>
        <v>0</v>
      </c>
      <c r="I49" s="136">
        <v>0</v>
      </c>
      <c r="J49" s="65">
        <v>0</v>
      </c>
      <c r="K49" s="65">
        <v>228617</v>
      </c>
      <c r="L49" s="65">
        <v>686789</v>
      </c>
      <c r="M49" s="65">
        <v>1760948</v>
      </c>
      <c r="N49" s="65">
        <v>1895394</v>
      </c>
      <c r="O49" s="130">
        <f t="shared" si="6"/>
        <v>4571748</v>
      </c>
      <c r="P49" s="68">
        <f t="shared" si="7"/>
        <v>4571748</v>
      </c>
    </row>
    <row r="50" spans="3:16" s="61" customFormat="1" ht="30" customHeight="1">
      <c r="C50" s="62"/>
      <c r="D50" s="63"/>
      <c r="E50" s="69" t="s">
        <v>46</v>
      </c>
      <c r="F50" s="65">
        <v>633708</v>
      </c>
      <c r="G50" s="65">
        <v>1669473</v>
      </c>
      <c r="H50" s="66">
        <f t="shared" si="5"/>
        <v>2303181</v>
      </c>
      <c r="I50" s="136">
        <v>0</v>
      </c>
      <c r="J50" s="65">
        <v>5400242</v>
      </c>
      <c r="K50" s="65">
        <v>4389609</v>
      </c>
      <c r="L50" s="65">
        <v>3421829</v>
      </c>
      <c r="M50" s="65">
        <v>4434904</v>
      </c>
      <c r="N50" s="65">
        <v>3400941</v>
      </c>
      <c r="O50" s="130">
        <f t="shared" si="6"/>
        <v>21047525</v>
      </c>
      <c r="P50" s="68">
        <f t="shared" si="7"/>
        <v>23350706</v>
      </c>
    </row>
    <row r="51" spans="3:16" s="61" customFormat="1" ht="30" customHeight="1">
      <c r="C51" s="62"/>
      <c r="D51" s="63"/>
      <c r="E51" s="69" t="s">
        <v>47</v>
      </c>
      <c r="F51" s="65">
        <v>819883</v>
      </c>
      <c r="G51" s="65">
        <v>2582244</v>
      </c>
      <c r="H51" s="66">
        <f t="shared" si="5"/>
        <v>3402127</v>
      </c>
      <c r="I51" s="136">
        <v>0</v>
      </c>
      <c r="J51" s="65">
        <v>5451848</v>
      </c>
      <c r="K51" s="65">
        <v>5044473</v>
      </c>
      <c r="L51" s="65">
        <v>4154002</v>
      </c>
      <c r="M51" s="65">
        <v>2225593</v>
      </c>
      <c r="N51" s="65">
        <v>1115089</v>
      </c>
      <c r="O51" s="130">
        <f t="shared" si="6"/>
        <v>17991005</v>
      </c>
      <c r="P51" s="68">
        <f t="shared" si="7"/>
        <v>21393132</v>
      </c>
    </row>
    <row r="52" spans="3:16" s="61" customFormat="1" ht="30" customHeight="1">
      <c r="C52" s="62"/>
      <c r="D52" s="63"/>
      <c r="E52" s="69" t="s">
        <v>48</v>
      </c>
      <c r="F52" s="65">
        <v>267085</v>
      </c>
      <c r="G52" s="65">
        <v>403566</v>
      </c>
      <c r="H52" s="66">
        <f t="shared" si="5"/>
        <v>670651</v>
      </c>
      <c r="I52" s="136">
        <v>0</v>
      </c>
      <c r="J52" s="65">
        <v>2166649</v>
      </c>
      <c r="K52" s="65">
        <v>2290536</v>
      </c>
      <c r="L52" s="65">
        <v>1563501</v>
      </c>
      <c r="M52" s="65">
        <v>1345379</v>
      </c>
      <c r="N52" s="65">
        <v>782629</v>
      </c>
      <c r="O52" s="130">
        <f t="shared" si="6"/>
        <v>8148694</v>
      </c>
      <c r="P52" s="68">
        <f t="shared" si="7"/>
        <v>8819345</v>
      </c>
    </row>
    <row r="53" spans="3:16" s="61" customFormat="1" ht="30" customHeight="1">
      <c r="C53" s="62"/>
      <c r="D53" s="70" t="s">
        <v>49</v>
      </c>
      <c r="E53" s="71"/>
      <c r="F53" s="65">
        <f>SUM(F54:F55)</f>
        <v>22499944</v>
      </c>
      <c r="G53" s="65">
        <f aca="true" t="shared" si="8" ref="G53:N53">SUM(G54:G55)</f>
        <v>44413579</v>
      </c>
      <c r="H53" s="66">
        <f t="shared" si="5"/>
        <v>66913523</v>
      </c>
      <c r="I53" s="136">
        <f t="shared" si="8"/>
        <v>0</v>
      </c>
      <c r="J53" s="65">
        <f t="shared" si="8"/>
        <v>114406143</v>
      </c>
      <c r="K53" s="65">
        <f t="shared" si="8"/>
        <v>90491306</v>
      </c>
      <c r="L53" s="65">
        <f t="shared" si="8"/>
        <v>66005233</v>
      </c>
      <c r="M53" s="65">
        <f t="shared" si="8"/>
        <v>54962190</v>
      </c>
      <c r="N53" s="65">
        <f t="shared" si="8"/>
        <v>21651008</v>
      </c>
      <c r="O53" s="130">
        <f t="shared" si="6"/>
        <v>347515880</v>
      </c>
      <c r="P53" s="68">
        <f t="shared" si="7"/>
        <v>414429403</v>
      </c>
    </row>
    <row r="54" spans="3:16" s="61" customFormat="1" ht="30" customHeight="1">
      <c r="C54" s="62"/>
      <c r="D54" s="63"/>
      <c r="E54" s="69" t="s">
        <v>50</v>
      </c>
      <c r="F54" s="65">
        <v>17686662</v>
      </c>
      <c r="G54" s="65">
        <v>33111084</v>
      </c>
      <c r="H54" s="66">
        <f t="shared" si="5"/>
        <v>50797746</v>
      </c>
      <c r="I54" s="136">
        <v>0</v>
      </c>
      <c r="J54" s="65">
        <v>81263233</v>
      </c>
      <c r="K54" s="65">
        <v>67472390</v>
      </c>
      <c r="L54" s="65">
        <v>51193003</v>
      </c>
      <c r="M54" s="65">
        <v>45848191</v>
      </c>
      <c r="N54" s="65">
        <v>19219376</v>
      </c>
      <c r="O54" s="130">
        <f t="shared" si="6"/>
        <v>264996193</v>
      </c>
      <c r="P54" s="68">
        <f t="shared" si="7"/>
        <v>315793939</v>
      </c>
    </row>
    <row r="55" spans="3:16" s="61" customFormat="1" ht="30" customHeight="1">
      <c r="C55" s="62"/>
      <c r="D55" s="63"/>
      <c r="E55" s="69" t="s">
        <v>51</v>
      </c>
      <c r="F55" s="65">
        <v>4813282</v>
      </c>
      <c r="G55" s="65">
        <f>11306435-3940</f>
        <v>11302495</v>
      </c>
      <c r="H55" s="66">
        <f t="shared" si="5"/>
        <v>16115777</v>
      </c>
      <c r="I55" s="136">
        <v>0</v>
      </c>
      <c r="J55" s="65">
        <v>33142910</v>
      </c>
      <c r="K55" s="65">
        <v>23018916</v>
      </c>
      <c r="L55" s="65">
        <v>14812230</v>
      </c>
      <c r="M55" s="65">
        <v>9113999</v>
      </c>
      <c r="N55" s="65">
        <v>2431632</v>
      </c>
      <c r="O55" s="130">
        <f t="shared" si="6"/>
        <v>82519687</v>
      </c>
      <c r="P55" s="68">
        <f t="shared" si="7"/>
        <v>98635464</v>
      </c>
    </row>
    <row r="56" spans="3:16" s="61" customFormat="1" ht="30" customHeight="1">
      <c r="C56" s="62"/>
      <c r="D56" s="70" t="s">
        <v>52</v>
      </c>
      <c r="E56" s="71"/>
      <c r="F56" s="65">
        <f>SUM(F57:F59)</f>
        <v>236420</v>
      </c>
      <c r="G56" s="65">
        <f aca="true" t="shared" si="9" ref="G56:N56">SUM(G57:G59)</f>
        <v>1064844</v>
      </c>
      <c r="H56" s="66">
        <f t="shared" si="5"/>
        <v>1301264</v>
      </c>
      <c r="I56" s="136">
        <f t="shared" si="9"/>
        <v>0</v>
      </c>
      <c r="J56" s="65">
        <f t="shared" si="9"/>
        <v>9613094</v>
      </c>
      <c r="K56" s="65">
        <f t="shared" si="9"/>
        <v>10904314</v>
      </c>
      <c r="L56" s="65">
        <f t="shared" si="9"/>
        <v>18514039</v>
      </c>
      <c r="M56" s="65">
        <f t="shared" si="9"/>
        <v>19944771</v>
      </c>
      <c r="N56" s="65">
        <f t="shared" si="9"/>
        <v>12125563</v>
      </c>
      <c r="O56" s="130">
        <f t="shared" si="6"/>
        <v>71101781</v>
      </c>
      <c r="P56" s="68">
        <f t="shared" si="7"/>
        <v>72403045</v>
      </c>
    </row>
    <row r="57" spans="3:16" s="61" customFormat="1" ht="30" customHeight="1">
      <c r="C57" s="62"/>
      <c r="D57" s="63"/>
      <c r="E57" s="69" t="s">
        <v>53</v>
      </c>
      <c r="F57" s="65">
        <v>140220</v>
      </c>
      <c r="G57" s="65">
        <v>966222</v>
      </c>
      <c r="H57" s="66">
        <f t="shared" si="5"/>
        <v>1106442</v>
      </c>
      <c r="I57" s="136">
        <v>0</v>
      </c>
      <c r="J57" s="65">
        <v>7089525</v>
      </c>
      <c r="K57" s="65">
        <v>9120766</v>
      </c>
      <c r="L57" s="65">
        <v>17320975</v>
      </c>
      <c r="M57" s="65">
        <v>18963486</v>
      </c>
      <c r="N57" s="65">
        <v>11683672</v>
      </c>
      <c r="O57" s="130">
        <f t="shared" si="6"/>
        <v>64178424</v>
      </c>
      <c r="P57" s="68">
        <f t="shared" si="7"/>
        <v>65284866</v>
      </c>
    </row>
    <row r="58" spans="3:16" s="61" customFormat="1" ht="30" customHeight="1">
      <c r="C58" s="62"/>
      <c r="D58" s="63"/>
      <c r="E58" s="72" t="s">
        <v>54</v>
      </c>
      <c r="F58" s="65">
        <v>96200</v>
      </c>
      <c r="G58" s="65">
        <v>98622</v>
      </c>
      <c r="H58" s="66">
        <f t="shared" si="5"/>
        <v>194822</v>
      </c>
      <c r="I58" s="136">
        <v>0</v>
      </c>
      <c r="J58" s="65">
        <v>2523569</v>
      </c>
      <c r="K58" s="65">
        <v>1783548</v>
      </c>
      <c r="L58" s="65">
        <v>1193064</v>
      </c>
      <c r="M58" s="65">
        <v>981285</v>
      </c>
      <c r="N58" s="65">
        <v>441891</v>
      </c>
      <c r="O58" s="130">
        <f t="shared" si="6"/>
        <v>6923357</v>
      </c>
      <c r="P58" s="68">
        <f t="shared" si="7"/>
        <v>7118179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f t="shared" si="5"/>
        <v>0</v>
      </c>
      <c r="I59" s="136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130">
        <f t="shared" si="6"/>
        <v>0</v>
      </c>
      <c r="P59" s="68">
        <f t="shared" si="7"/>
        <v>0</v>
      </c>
    </row>
    <row r="60" spans="3:16" s="61" customFormat="1" ht="30" customHeight="1">
      <c r="C60" s="62"/>
      <c r="D60" s="70" t="s">
        <v>56</v>
      </c>
      <c r="E60" s="71"/>
      <c r="F60" s="65">
        <f>SUM(F61:F63)</f>
        <v>7167284</v>
      </c>
      <c r="G60" s="65">
        <f aca="true" t="shared" si="10" ref="G60:N60">SUM(G61:G63)</f>
        <v>8405630</v>
      </c>
      <c r="H60" s="66">
        <f t="shared" si="5"/>
        <v>15572914</v>
      </c>
      <c r="I60" s="136">
        <f t="shared" si="10"/>
        <v>0</v>
      </c>
      <c r="J60" s="65">
        <f t="shared" si="10"/>
        <v>11056787</v>
      </c>
      <c r="K60" s="65">
        <f t="shared" si="10"/>
        <v>15091497</v>
      </c>
      <c r="L60" s="65">
        <f t="shared" si="10"/>
        <v>12532100</v>
      </c>
      <c r="M60" s="65">
        <f t="shared" si="10"/>
        <v>10468167</v>
      </c>
      <c r="N60" s="65">
        <f t="shared" si="10"/>
        <v>5112843</v>
      </c>
      <c r="O60" s="130">
        <f t="shared" si="6"/>
        <v>54261394</v>
      </c>
      <c r="P60" s="68">
        <f t="shared" si="7"/>
        <v>69834308</v>
      </c>
    </row>
    <row r="61" spans="3:16" s="61" customFormat="1" ht="30" customHeight="1">
      <c r="C61" s="62"/>
      <c r="D61" s="63"/>
      <c r="E61" s="72" t="s">
        <v>57</v>
      </c>
      <c r="F61" s="65">
        <v>2317597</v>
      </c>
      <c r="G61" s="65">
        <v>4715652</v>
      </c>
      <c r="H61" s="66">
        <f t="shared" si="5"/>
        <v>7033249</v>
      </c>
      <c r="I61" s="136">
        <v>0</v>
      </c>
      <c r="J61" s="65">
        <v>8412516</v>
      </c>
      <c r="K61" s="65">
        <v>13562245</v>
      </c>
      <c r="L61" s="65">
        <v>11501947</v>
      </c>
      <c r="M61" s="65">
        <v>9350748</v>
      </c>
      <c r="N61" s="65">
        <v>4976801</v>
      </c>
      <c r="O61" s="130">
        <f t="shared" si="6"/>
        <v>47804257</v>
      </c>
      <c r="P61" s="68">
        <f t="shared" si="7"/>
        <v>54837506</v>
      </c>
    </row>
    <row r="62" spans="3:16" s="61" customFormat="1" ht="30" customHeight="1">
      <c r="C62" s="62"/>
      <c r="D62" s="63"/>
      <c r="E62" s="72" t="s">
        <v>58</v>
      </c>
      <c r="F62" s="65">
        <v>824262</v>
      </c>
      <c r="G62" s="65">
        <v>583765</v>
      </c>
      <c r="H62" s="66">
        <f t="shared" si="5"/>
        <v>1408027</v>
      </c>
      <c r="I62" s="136">
        <v>0</v>
      </c>
      <c r="J62" s="65">
        <v>855786</v>
      </c>
      <c r="K62" s="65">
        <v>543650</v>
      </c>
      <c r="L62" s="65">
        <v>430319</v>
      </c>
      <c r="M62" s="65">
        <v>321797</v>
      </c>
      <c r="N62" s="65">
        <v>136042</v>
      </c>
      <c r="O62" s="130">
        <f t="shared" si="6"/>
        <v>2287594</v>
      </c>
      <c r="P62" s="68">
        <f t="shared" si="7"/>
        <v>3695621</v>
      </c>
    </row>
    <row r="63" spans="3:16" s="61" customFormat="1" ht="30" customHeight="1">
      <c r="C63" s="62"/>
      <c r="D63" s="63"/>
      <c r="E63" s="72" t="s">
        <v>59</v>
      </c>
      <c r="F63" s="65">
        <v>4025425</v>
      </c>
      <c r="G63" s="65">
        <v>3106213</v>
      </c>
      <c r="H63" s="66">
        <f t="shared" si="5"/>
        <v>7131638</v>
      </c>
      <c r="I63" s="136">
        <v>0</v>
      </c>
      <c r="J63" s="65">
        <v>1788485</v>
      </c>
      <c r="K63" s="65">
        <v>985602</v>
      </c>
      <c r="L63" s="65">
        <v>599834</v>
      </c>
      <c r="M63" s="65">
        <v>795622</v>
      </c>
      <c r="N63" s="65">
        <v>0</v>
      </c>
      <c r="O63" s="130">
        <f t="shared" si="6"/>
        <v>4169543</v>
      </c>
      <c r="P63" s="68">
        <f t="shared" si="7"/>
        <v>11301181</v>
      </c>
    </row>
    <row r="64" spans="3:16" s="61" customFormat="1" ht="30" customHeight="1">
      <c r="C64" s="62"/>
      <c r="D64" s="74" t="s">
        <v>60</v>
      </c>
      <c r="E64" s="75"/>
      <c r="F64" s="65">
        <v>1255897</v>
      </c>
      <c r="G64" s="65">
        <v>1175814</v>
      </c>
      <c r="H64" s="66">
        <f t="shared" si="5"/>
        <v>2431711</v>
      </c>
      <c r="I64" s="136">
        <v>0</v>
      </c>
      <c r="J64" s="65">
        <v>12558001</v>
      </c>
      <c r="K64" s="65">
        <v>10633638</v>
      </c>
      <c r="L64" s="65">
        <v>9542433</v>
      </c>
      <c r="M64" s="65">
        <v>11605388</v>
      </c>
      <c r="N64" s="65">
        <v>5560268</v>
      </c>
      <c r="O64" s="130">
        <f t="shared" si="6"/>
        <v>49899728</v>
      </c>
      <c r="P64" s="68">
        <f t="shared" si="7"/>
        <v>52331439</v>
      </c>
    </row>
    <row r="65" spans="3:16" s="61" customFormat="1" ht="30" customHeight="1" thickBot="1">
      <c r="C65" s="76"/>
      <c r="D65" s="77" t="s">
        <v>61</v>
      </c>
      <c r="E65" s="78"/>
      <c r="F65" s="79">
        <v>8827102</v>
      </c>
      <c r="G65" s="79">
        <v>8924800</v>
      </c>
      <c r="H65" s="80">
        <f t="shared" si="5"/>
        <v>17751902</v>
      </c>
      <c r="I65" s="137">
        <v>0</v>
      </c>
      <c r="J65" s="79">
        <v>35073393</v>
      </c>
      <c r="K65" s="79">
        <v>21360335</v>
      </c>
      <c r="L65" s="79">
        <v>15441479</v>
      </c>
      <c r="M65" s="79">
        <v>10339806</v>
      </c>
      <c r="N65" s="79">
        <v>4745399</v>
      </c>
      <c r="O65" s="131">
        <f t="shared" si="6"/>
        <v>86960412</v>
      </c>
      <c r="P65" s="82">
        <f t="shared" si="7"/>
        <v>104712314</v>
      </c>
    </row>
    <row r="66" spans="3:16" s="61" customFormat="1" ht="30" customHeight="1">
      <c r="C66" s="59" t="s">
        <v>62</v>
      </c>
      <c r="D66" s="83"/>
      <c r="E66" s="84"/>
      <c r="F66" s="60">
        <f>SUM(F67:F75)</f>
        <v>861425</v>
      </c>
      <c r="G66" s="60">
        <f aca="true" t="shared" si="11" ref="G66:N66">SUM(G67:G75)</f>
        <v>1468114</v>
      </c>
      <c r="H66" s="85">
        <f t="shared" si="5"/>
        <v>2329539</v>
      </c>
      <c r="I66" s="135">
        <f t="shared" si="11"/>
        <v>0</v>
      </c>
      <c r="J66" s="60">
        <f t="shared" si="11"/>
        <v>81011196</v>
      </c>
      <c r="K66" s="60">
        <f t="shared" si="11"/>
        <v>80164814</v>
      </c>
      <c r="L66" s="60">
        <f t="shared" si="11"/>
        <v>99163428</v>
      </c>
      <c r="M66" s="60">
        <f t="shared" si="11"/>
        <v>100410186</v>
      </c>
      <c r="N66" s="60">
        <f t="shared" si="11"/>
        <v>68290134</v>
      </c>
      <c r="O66" s="129">
        <f t="shared" si="6"/>
        <v>429039758</v>
      </c>
      <c r="P66" s="87">
        <f t="shared" si="7"/>
        <v>431369297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f t="shared" si="5"/>
        <v>0</v>
      </c>
      <c r="I67" s="138">
        <v>0</v>
      </c>
      <c r="J67" s="89">
        <v>6706520</v>
      </c>
      <c r="K67" s="89">
        <v>10880766</v>
      </c>
      <c r="L67" s="89">
        <v>11383043</v>
      </c>
      <c r="M67" s="89">
        <v>9633310</v>
      </c>
      <c r="N67" s="89">
        <v>2341586</v>
      </c>
      <c r="O67" s="132">
        <f t="shared" si="6"/>
        <v>40945225</v>
      </c>
      <c r="P67" s="92">
        <f t="shared" si="7"/>
        <v>40945225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6">
        <f t="shared" si="5"/>
        <v>0</v>
      </c>
      <c r="I68" s="138">
        <v>0</v>
      </c>
      <c r="J68" s="65">
        <v>303870</v>
      </c>
      <c r="K68" s="65">
        <v>555773</v>
      </c>
      <c r="L68" s="65">
        <v>442792</v>
      </c>
      <c r="M68" s="65">
        <v>389835</v>
      </c>
      <c r="N68" s="65">
        <v>116874</v>
      </c>
      <c r="O68" s="130">
        <f t="shared" si="6"/>
        <v>1809144</v>
      </c>
      <c r="P68" s="68">
        <f t="shared" si="7"/>
        <v>1809144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6">
        <f t="shared" si="5"/>
        <v>0</v>
      </c>
      <c r="I69" s="138">
        <v>0</v>
      </c>
      <c r="J69" s="65">
        <v>40999821</v>
      </c>
      <c r="K69" s="65">
        <v>33536367</v>
      </c>
      <c r="L69" s="65">
        <v>25306216</v>
      </c>
      <c r="M69" s="65">
        <v>16536945</v>
      </c>
      <c r="N69" s="65">
        <v>8608528</v>
      </c>
      <c r="O69" s="130">
        <f t="shared" si="6"/>
        <v>124987877</v>
      </c>
      <c r="P69" s="68">
        <f t="shared" si="7"/>
        <v>124987877</v>
      </c>
    </row>
    <row r="70" spans="3:16" s="61" customFormat="1" ht="30" customHeight="1">
      <c r="C70" s="62"/>
      <c r="D70" s="74" t="s">
        <v>65</v>
      </c>
      <c r="E70" s="75"/>
      <c r="F70" s="65">
        <v>42291</v>
      </c>
      <c r="G70" s="65">
        <v>64053</v>
      </c>
      <c r="H70" s="66">
        <f t="shared" si="5"/>
        <v>106344</v>
      </c>
      <c r="I70" s="136">
        <v>0</v>
      </c>
      <c r="J70" s="65">
        <v>4346149</v>
      </c>
      <c r="K70" s="65">
        <v>3609929</v>
      </c>
      <c r="L70" s="65">
        <v>8602075</v>
      </c>
      <c r="M70" s="65">
        <v>5064929</v>
      </c>
      <c r="N70" s="65">
        <v>5231480</v>
      </c>
      <c r="O70" s="130">
        <f t="shared" si="6"/>
        <v>26854562</v>
      </c>
      <c r="P70" s="68">
        <f t="shared" si="7"/>
        <v>26960906</v>
      </c>
    </row>
    <row r="71" spans="3:16" s="61" customFormat="1" ht="30" customHeight="1">
      <c r="C71" s="62"/>
      <c r="D71" s="74" t="s">
        <v>66</v>
      </c>
      <c r="E71" s="75"/>
      <c r="F71" s="65">
        <v>819134</v>
      </c>
      <c r="G71" s="65">
        <v>1194226</v>
      </c>
      <c r="H71" s="66">
        <f t="shared" si="5"/>
        <v>2013360</v>
      </c>
      <c r="I71" s="136">
        <v>0</v>
      </c>
      <c r="J71" s="65">
        <v>12916419</v>
      </c>
      <c r="K71" s="65">
        <v>11213902</v>
      </c>
      <c r="L71" s="65">
        <v>13467725</v>
      </c>
      <c r="M71" s="65">
        <v>6961695</v>
      </c>
      <c r="N71" s="65">
        <v>1019973</v>
      </c>
      <c r="O71" s="130">
        <f t="shared" si="6"/>
        <v>45579714</v>
      </c>
      <c r="P71" s="68">
        <f t="shared" si="7"/>
        <v>47593074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209835</v>
      </c>
      <c r="H72" s="66">
        <f t="shared" si="5"/>
        <v>209835</v>
      </c>
      <c r="I72" s="138">
        <v>0</v>
      </c>
      <c r="J72" s="65">
        <v>14974416</v>
      </c>
      <c r="K72" s="65">
        <v>18769344</v>
      </c>
      <c r="L72" s="65">
        <v>24555670</v>
      </c>
      <c r="M72" s="65">
        <v>19010099</v>
      </c>
      <c r="N72" s="65">
        <v>9348473</v>
      </c>
      <c r="O72" s="130">
        <f t="shared" si="6"/>
        <v>86658002</v>
      </c>
      <c r="P72" s="68">
        <f t="shared" si="7"/>
        <v>86867837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6">
        <f t="shared" si="5"/>
        <v>0</v>
      </c>
      <c r="I73" s="138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f t="shared" si="6"/>
        <v>0</v>
      </c>
      <c r="P73" s="68">
        <f t="shared" si="7"/>
        <v>0</v>
      </c>
    </row>
    <row r="74" spans="3:16" s="61" customFormat="1" ht="30" customHeight="1">
      <c r="C74" s="62"/>
      <c r="D74" s="181" t="s">
        <v>69</v>
      </c>
      <c r="E74" s="200"/>
      <c r="F74" s="65">
        <v>0</v>
      </c>
      <c r="G74" s="65">
        <v>0</v>
      </c>
      <c r="H74" s="66">
        <f t="shared" si="5"/>
        <v>0</v>
      </c>
      <c r="I74" s="138">
        <v>0</v>
      </c>
      <c r="J74" s="65">
        <v>764001</v>
      </c>
      <c r="K74" s="65">
        <v>1598733</v>
      </c>
      <c r="L74" s="65">
        <v>15405907</v>
      </c>
      <c r="M74" s="65">
        <v>42813373</v>
      </c>
      <c r="N74" s="65">
        <v>41623220</v>
      </c>
      <c r="O74" s="130">
        <f t="shared" si="6"/>
        <v>102205234</v>
      </c>
      <c r="P74" s="68">
        <f t="shared" si="7"/>
        <v>102205234</v>
      </c>
    </row>
    <row r="75" spans="3:16" s="61" customFormat="1" ht="30" customHeight="1" thickBot="1">
      <c r="C75" s="76"/>
      <c r="D75" s="183" t="s">
        <v>70</v>
      </c>
      <c r="E75" s="184"/>
      <c r="F75" s="93">
        <v>0</v>
      </c>
      <c r="G75" s="93">
        <v>0</v>
      </c>
      <c r="H75" s="94">
        <f t="shared" si="5"/>
        <v>0</v>
      </c>
      <c r="I75" s="139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f t="shared" si="6"/>
        <v>0</v>
      </c>
      <c r="P75" s="96">
        <f t="shared" si="7"/>
        <v>0</v>
      </c>
    </row>
    <row r="76" spans="3:16" s="61" customFormat="1" ht="30" customHeight="1">
      <c r="C76" s="59" t="s">
        <v>71</v>
      </c>
      <c r="D76" s="83"/>
      <c r="E76" s="84"/>
      <c r="F76" s="60">
        <f>SUM(F77:F79)</f>
        <v>0</v>
      </c>
      <c r="G76" s="60">
        <f aca="true" t="shared" si="12" ref="G76:N76">SUM(G77:G79)</f>
        <v>0</v>
      </c>
      <c r="H76" s="85">
        <f t="shared" si="5"/>
        <v>0</v>
      </c>
      <c r="I76" s="140">
        <f t="shared" si="12"/>
        <v>0</v>
      </c>
      <c r="J76" s="60">
        <f t="shared" si="12"/>
        <v>35282412</v>
      </c>
      <c r="K76" s="60">
        <f t="shared" si="12"/>
        <v>46179704</v>
      </c>
      <c r="L76" s="60">
        <f t="shared" si="12"/>
        <v>103367125</v>
      </c>
      <c r="M76" s="60">
        <f t="shared" si="12"/>
        <v>218520588</v>
      </c>
      <c r="N76" s="60">
        <f t="shared" si="12"/>
        <v>191608778</v>
      </c>
      <c r="O76" s="129">
        <f t="shared" si="6"/>
        <v>594958607</v>
      </c>
      <c r="P76" s="87">
        <f t="shared" si="7"/>
        <v>594958607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f t="shared" si="5"/>
        <v>0</v>
      </c>
      <c r="I77" s="138">
        <v>0</v>
      </c>
      <c r="J77" s="65">
        <v>2434400</v>
      </c>
      <c r="K77" s="65">
        <v>6091264</v>
      </c>
      <c r="L77" s="65">
        <v>42372162</v>
      </c>
      <c r="M77" s="65">
        <v>110418001</v>
      </c>
      <c r="N77" s="65">
        <v>105100127</v>
      </c>
      <c r="O77" s="130">
        <f t="shared" si="6"/>
        <v>266415954</v>
      </c>
      <c r="P77" s="68">
        <f t="shared" si="7"/>
        <v>266415954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f t="shared" si="5"/>
        <v>0</v>
      </c>
      <c r="I78" s="138">
        <v>0</v>
      </c>
      <c r="J78" s="65">
        <v>31094193</v>
      </c>
      <c r="K78" s="65">
        <v>37697192</v>
      </c>
      <c r="L78" s="65">
        <v>43827344</v>
      </c>
      <c r="M78" s="65">
        <v>52036140</v>
      </c>
      <c r="N78" s="65">
        <v>33698899</v>
      </c>
      <c r="O78" s="130">
        <f t="shared" si="6"/>
        <v>198353768</v>
      </c>
      <c r="P78" s="68">
        <f t="shared" si="7"/>
        <v>198353768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f t="shared" si="5"/>
        <v>0</v>
      </c>
      <c r="I79" s="141">
        <v>0</v>
      </c>
      <c r="J79" s="79">
        <v>1753819</v>
      </c>
      <c r="K79" s="79">
        <v>2391248</v>
      </c>
      <c r="L79" s="79">
        <v>17167619</v>
      </c>
      <c r="M79" s="79">
        <v>56066447</v>
      </c>
      <c r="N79" s="79">
        <v>52809752</v>
      </c>
      <c r="O79" s="131">
        <f t="shared" si="6"/>
        <v>130188885</v>
      </c>
      <c r="P79" s="82">
        <f t="shared" si="7"/>
        <v>130188885</v>
      </c>
    </row>
    <row r="80" spans="3:16" s="61" customFormat="1" ht="30" customHeight="1" thickBot="1">
      <c r="C80" s="185" t="s">
        <v>75</v>
      </c>
      <c r="D80" s="186"/>
      <c r="E80" s="186"/>
      <c r="F80" s="99">
        <f>SUM(F46,F66,F76)</f>
        <v>52167658</v>
      </c>
      <c r="G80" s="99">
        <f>SUM(G46,G66,G76)</f>
        <v>85316525</v>
      </c>
      <c r="H80" s="101">
        <f t="shared" si="5"/>
        <v>137484183</v>
      </c>
      <c r="I80" s="142">
        <f aca="true" t="shared" si="13" ref="I80:N80">SUM(I46,I66,I76)</f>
        <v>0</v>
      </c>
      <c r="J80" s="99">
        <f t="shared" si="13"/>
        <v>339502068</v>
      </c>
      <c r="K80" s="99">
        <f t="shared" si="13"/>
        <v>310544983</v>
      </c>
      <c r="L80" s="99">
        <f t="shared" si="13"/>
        <v>353174934</v>
      </c>
      <c r="M80" s="99">
        <f t="shared" si="13"/>
        <v>453915389</v>
      </c>
      <c r="N80" s="99">
        <f t="shared" si="13"/>
        <v>331350019</v>
      </c>
      <c r="O80" s="134">
        <f t="shared" si="6"/>
        <v>1788487393</v>
      </c>
      <c r="P80" s="103">
        <f t="shared" si="7"/>
        <v>1925971576</v>
      </c>
    </row>
    <row r="81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8:E38"/>
    <mergeCell ref="D39:E39"/>
    <mergeCell ref="C44:E44"/>
    <mergeCell ref="D74:E74"/>
    <mergeCell ref="D75:E75"/>
    <mergeCell ref="C80:E80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2017-04-28T04:38:23Z</cp:lastPrinted>
  <dcterms:created xsi:type="dcterms:W3CDTF">2012-04-10T04:28:23Z</dcterms:created>
  <dcterms:modified xsi:type="dcterms:W3CDTF">2018-07-02T01:49:28Z</dcterms:modified>
  <cp:category/>
  <cp:version/>
  <cp:contentType/>
  <cp:contentStatus/>
</cp:coreProperties>
</file>