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<sst xmlns="http://schemas.openxmlformats.org/spreadsheetml/2006/main" count="263" uniqueCount="90">
  <si>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</si>
  <si>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</si>
  <si>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</si>
  <si>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</si>
  <si>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</si>
  <si>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</si>
  <si>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</si>
  <si>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</si>
  <si>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</si>
  <si>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</si>
  <si>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</si>
  <si>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</si>
  <si>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合計</t>
  </si>
  <si>
    <t>　第１号被保険者</t>
  </si>
  <si>
    <t>　　６５歳以上７５歳未満</t>
  </si>
  <si>
    <t>　　７５歳以上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</si>
  <si>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</si>
  <si>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</si>
  <si>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</si>
  <si>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</si>
  <si>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</si>
  <si>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</si>
  <si>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65歳以上75歳未満</t>
  </si>
  <si>
    <t>75歳以上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</si>
  <si>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</si>
  <si>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</si>
  <si>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</si>
  <si>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</si>
  <si>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</si>
  <si>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</si>
  <si>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</si>
  <si>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</si>
  <si>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</si>
  <si>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</si>
  <si>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</si>
  <si>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</si>
  <si>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</si>
  <si>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</si>
  <si>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</si>
  <si>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</si>
  <si>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</si>
  <si>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</si>
  <si>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</si>
  <si>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</si>
  <si>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</si>
  <si>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</si>
  <si>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</si>
  <si>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</si>
  <si>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</si>
  <si>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</si>
  <si>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</si>
  <si>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</si>
  <si>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</si>
  <si>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</si>
  <si>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</si>
  <si>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</si>
  <si>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</si>
  <si>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</si>
  <si>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</si>
  <si>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</si>
  <si>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</si>
  <si>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</si>
  <si>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</si>
  <si>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</si>
  <si>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</si>
  <si>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</si>
  <si>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</si>
  <si>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</si>
  <si>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</si>
  <si>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</si>
  <si>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</si>
  <si>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</si>
  <si>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</si>
  <si>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</si>
  <si>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</si>
  <si>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</si>
  <si>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</si>
  <si>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</si>
  <si>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</si>
  <si>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</si>
  <si>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訪問介護</t>
  </si>
  <si>
    <t>訪問入浴介護</t>
  </si>
  <si>
    <t>訪問看護</t>
  </si>
  <si>
    <t>訪問リハビリテーション</t>
  </si>
  <si>
    <t>居宅療養管理指導</t>
  </si>
  <si>
    <t>短期入所生活介護</t>
  </si>
  <si>
    <t>短期入所療養介護（介護老人保健施設）</t>
  </si>
  <si>
    <t>短期入所療養介護（介護療養型医療施設等）</t>
  </si>
  <si>
    <t>定期巡回・随時対応型訪問介護看護</t>
  </si>
  <si>
    <t>（平成 28年 12月分）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</si>
</sst>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[$-411]&quot;(&quot;ggg\ ee&quot;年 &quot;\ m&quot;月分）&quot;"/>
    <numFmt numFmtId="182" formatCode="&quot;保険者名　：&quot;@"/>
    <numFmt numFmtId="183" formatCode="[$-411]&quot;(&quot;ggg\ ee&quot;年 &quot;\ m&quot;月　審査分）&quot;"/>
    <numFmt numFmtId="184" formatCode="#,##0_ ;[Red]\-#,##0\ "/>
    <numFmt numFmtId="185" formatCode="&quot; (&quot;??0.0%&quot;)&quot;"/>
    <numFmt numFmtId="186" formatCode="[$-411]&quot;受付状況その１（媒体別明細書件数）＜&quot;ggge&quot;年&quot;m&quot;月審査分＞全制度計&quot;"/>
    <numFmt numFmtId="187" formatCode="[$-411]&quot;受付状況その２（媒体別給付管理票件数）＜&quot;ggge&quot;年&quot;m&quot;月審査分＞全制度計&quot;"/>
    <numFmt numFmtId="188" formatCode="&quot;(&quot;??0.0%&quot;)  &quot;"/>
    <numFmt numFmtId="189" formatCode="&quot; (&quot;??0.0%&quot;)  &quot;"/>
    <numFmt numFmtId="190" formatCode="[$-411]&quot;（&quot;ggg\ ee&quot;年 &quot;\ m&quot;月分）&quot;"/>
    <numFmt numFmtId="191" formatCode="[$-411]&quot;（&quot;ggg\ ee&quot;年  &quot;m&quot;月分）&quot;"/>
    <numFmt numFmtId="192" formatCode="####0&quot; 頁&quot;"/>
    <numFmt numFmtId="193" formatCode="0_ "/>
    <numFmt numFmtId="194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8"/>
      <name val="ＭＳ ゴシック"/>
      <family val="3"/>
    </font>
    <font>
      <sz val="2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 style="medium"/>
      <top style="medium"/>
      <bottom style="thin"/>
    </border>
    <border>
      <left style="thin"/>
      <right style="thin"/>
      <top style="thin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 style="medium"/>
      <bottom style="thin"/>
    </border>
    <border>
      <left style="double"/>
      <right style="thick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 diagonalUp="1">
      <left style="double"/>
      <right style="medium"/>
      <top style="thin"/>
      <bottom style="thin"/>
      <diagonal style="thin"/>
    </border>
    <border>
      <left style="double"/>
      <right style="thick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 diagonalUp="1">
      <left style="double"/>
      <right style="medium"/>
      <top>
        <color indexed="63"/>
      </top>
      <bottom style="medium"/>
      <diagonal style="thin"/>
    </border>
    <border>
      <left style="double"/>
      <right style="thick"/>
      <top>
        <color indexed="63"/>
      </top>
      <bottom style="medium"/>
    </border>
    <border diagonalUp="1">
      <left style="double"/>
      <right style="medium"/>
      <top style="medium"/>
      <bottom style="thin"/>
      <diagonal style="thin"/>
    </border>
    <border diagonalUp="1">
      <left style="double"/>
      <right style="medium"/>
      <top style="thin"/>
      <bottom style="medium"/>
      <diagonal style="thin"/>
    </border>
    <border>
      <left style="medium"/>
      <right style="medium"/>
      <top style="medium"/>
      <bottom style="thick"/>
    </border>
    <border>
      <left style="thick"/>
      <right>
        <color indexed="63"/>
      </right>
      <top style="thick"/>
      <bottom style="medium"/>
    </border>
    <border>
      <left style="medium"/>
      <right style="double"/>
      <top style="medium"/>
      <bottom style="thick"/>
    </border>
    <border>
      <left style="double"/>
      <right style="medium"/>
      <top style="medium"/>
      <bottom style="thick"/>
    </border>
    <border>
      <left style="double"/>
      <right style="thick"/>
      <top style="medium"/>
      <bottom style="thick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 diagonalUp="1">
      <left style="double"/>
      <right style="thin"/>
      <top style="thin"/>
      <bottom style="medium"/>
      <diagonal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 style="medium"/>
      <bottom style="thick"/>
    </border>
    <border diagonalUp="1">
      <left>
        <color indexed="63"/>
      </left>
      <right style="medium"/>
      <top style="thin"/>
      <bottom style="thin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>
        <color indexed="63"/>
      </left>
      <right style="medium"/>
      <top style="medium"/>
      <bottom style="thin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thick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double"/>
      <right style="double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>
        <color indexed="63"/>
      </right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179" fontId="3" fillId="0" borderId="0" xfId="0" applyNumberFormat="1" applyFont="1" applyAlignment="1">
      <alignment horizontal="left"/>
    </xf>
    <xf numFmtId="18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7" fillId="0" borderId="14" xfId="0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78" fontId="7" fillId="0" borderId="14" xfId="0" applyNumberFormat="1" applyFont="1" applyFill="1" applyBorder="1" applyAlignment="1">
      <alignment vertical="center"/>
    </xf>
    <xf numFmtId="178" fontId="7" fillId="0" borderId="16" xfId="0" applyNumberFormat="1" applyFont="1" applyFill="1" applyBorder="1" applyAlignment="1">
      <alignment vertical="center"/>
    </xf>
    <xf numFmtId="178" fontId="7" fillId="0" borderId="17" xfId="0" applyNumberFormat="1" applyFont="1" applyFill="1" applyBorder="1" applyAlignment="1">
      <alignment vertical="center"/>
    </xf>
    <xf numFmtId="178" fontId="7" fillId="0" borderId="19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vertical="center"/>
    </xf>
    <xf numFmtId="178" fontId="7" fillId="0" borderId="11" xfId="0" applyNumberFormat="1" applyFont="1" applyFill="1" applyBorder="1" applyAlignment="1">
      <alignment vertical="center"/>
    </xf>
    <xf numFmtId="178" fontId="7" fillId="0" borderId="12" xfId="0" applyNumberFormat="1" applyFont="1" applyFill="1" applyBorder="1" applyAlignment="1">
      <alignment vertical="center"/>
    </xf>
    <xf numFmtId="178" fontId="7" fillId="0" borderId="13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191" fontId="5" fillId="0" borderId="0" xfId="0" applyNumberFormat="1" applyFont="1" applyAlignment="1">
      <alignment horizontal="center" vertical="center"/>
    </xf>
    <xf numFmtId="179" fontId="5" fillId="0" borderId="0" xfId="0" applyNumberFormat="1" applyFont="1" applyAlignment="1">
      <alignment horizontal="left"/>
    </xf>
    <xf numFmtId="180" fontId="5" fillId="0" borderId="0" xfId="0" applyNumberFormat="1" applyFont="1" applyAlignment="1">
      <alignment/>
    </xf>
    <xf numFmtId="192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vertical="center" shrinkToFit="1"/>
    </xf>
    <xf numFmtId="176" fontId="11" fillId="0" borderId="30" xfId="0" applyNumberFormat="1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6" fontId="11" fillId="0" borderId="33" xfId="0" applyNumberFormat="1" applyFont="1" applyFill="1" applyBorder="1" applyAlignment="1">
      <alignment vertical="center" shrinkToFit="1"/>
    </xf>
    <xf numFmtId="182" fontId="7" fillId="0" borderId="34" xfId="0" applyNumberFormat="1" applyFont="1" applyBorder="1" applyAlignment="1">
      <alignment vertical="center" shrinkToFit="1"/>
    </xf>
    <xf numFmtId="179" fontId="7" fillId="0" borderId="0" xfId="0" applyNumberFormat="1" applyFont="1" applyAlignment="1">
      <alignment/>
    </xf>
    <xf numFmtId="0" fontId="7" fillId="0" borderId="35" xfId="0" applyFont="1" applyFill="1" applyBorder="1" applyAlignment="1">
      <alignment horizontal="left" vertical="center"/>
    </xf>
    <xf numFmtId="178" fontId="11" fillId="0" borderId="36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/>
    </xf>
    <xf numFmtId="0" fontId="7" fillId="0" borderId="37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178" fontId="11" fillId="0" borderId="40" xfId="0" applyNumberFormat="1" applyFont="1" applyFill="1" applyBorder="1" applyAlignment="1">
      <alignment vertical="center" shrinkToFit="1"/>
    </xf>
    <xf numFmtId="178" fontId="11" fillId="0" borderId="41" xfId="0" applyNumberFormat="1" applyFont="1" applyFill="1" applyBorder="1" applyAlignment="1">
      <alignment vertical="center" shrinkToFit="1"/>
    </xf>
    <xf numFmtId="178" fontId="11" fillId="0" borderId="19" xfId="0" applyNumberFormat="1" applyFont="1" applyFill="1" applyBorder="1" applyAlignment="1">
      <alignment vertical="center" shrinkToFit="1"/>
    </xf>
    <xf numFmtId="178" fontId="11" fillId="0" borderId="42" xfId="0" applyNumberFormat="1" applyFont="1" applyFill="1" applyBorder="1" applyAlignment="1">
      <alignment vertical="center" shrinkToFit="1"/>
    </xf>
    <xf numFmtId="0" fontId="7" fillId="0" borderId="4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 shrinkToFit="1"/>
    </xf>
    <xf numFmtId="0" fontId="7" fillId="0" borderId="45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178" fontId="11" fillId="0" borderId="50" xfId="0" applyNumberFormat="1" applyFont="1" applyFill="1" applyBorder="1" applyAlignment="1">
      <alignment vertical="center" shrinkToFit="1"/>
    </xf>
    <xf numFmtId="178" fontId="11" fillId="0" borderId="51" xfId="0" applyNumberFormat="1" applyFont="1" applyFill="1" applyBorder="1" applyAlignment="1">
      <alignment vertical="center" shrinkToFit="1"/>
    </xf>
    <xf numFmtId="178" fontId="11" fillId="0" borderId="52" xfId="0" applyNumberFormat="1" applyFont="1" applyFill="1" applyBorder="1" applyAlignment="1">
      <alignment vertical="center" shrinkToFit="1"/>
    </xf>
    <xf numFmtId="178" fontId="11" fillId="0" borderId="53" xfId="0" applyNumberFormat="1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178" fontId="11" fillId="0" borderId="54" xfId="0" applyNumberFormat="1" applyFont="1" applyFill="1" applyBorder="1" applyAlignment="1">
      <alignment vertical="center" shrinkToFit="1"/>
    </xf>
    <xf numFmtId="178" fontId="11" fillId="0" borderId="13" xfId="0" applyNumberFormat="1" applyFont="1" applyFill="1" applyBorder="1" applyAlignment="1">
      <alignment vertical="center" shrinkToFit="1"/>
    </xf>
    <xf numFmtId="178" fontId="11" fillId="0" borderId="55" xfId="0" applyNumberFormat="1" applyFont="1" applyFill="1" applyBorder="1" applyAlignment="1">
      <alignment vertical="center" shrinkToFit="1"/>
    </xf>
    <xf numFmtId="0" fontId="7" fillId="0" borderId="56" xfId="0" applyFont="1" applyFill="1" applyBorder="1" applyAlignment="1">
      <alignment horizontal="left" vertical="center"/>
    </xf>
    <xf numFmtId="178" fontId="11" fillId="0" borderId="57" xfId="0" applyNumberFormat="1" applyFont="1" applyFill="1" applyBorder="1" applyAlignment="1">
      <alignment vertical="center" shrinkToFit="1"/>
    </xf>
    <xf numFmtId="178" fontId="11" fillId="0" borderId="58" xfId="0" applyNumberFormat="1" applyFont="1" applyFill="1" applyBorder="1" applyAlignment="1">
      <alignment vertical="center" shrinkToFit="1"/>
    </xf>
    <xf numFmtId="176" fontId="11" fillId="0" borderId="59" xfId="0" applyNumberFormat="1" applyFont="1" applyFill="1" applyBorder="1" applyAlignment="1">
      <alignment vertical="center" shrinkToFit="1"/>
    </xf>
    <xf numFmtId="178" fontId="11" fillId="0" borderId="60" xfId="0" applyNumberFormat="1" applyFont="1" applyFill="1" applyBorder="1" applyAlignment="1">
      <alignment vertical="center" shrinkToFit="1"/>
    </xf>
    <xf numFmtId="178" fontId="11" fillId="0" borderId="61" xfId="0" applyNumberFormat="1" applyFont="1" applyFill="1" applyBorder="1" applyAlignment="1">
      <alignment vertical="center" shrinkToFit="1"/>
    </xf>
    <xf numFmtId="178" fontId="11" fillId="0" borderId="62" xfId="0" applyNumberFormat="1" applyFont="1" applyFill="1" applyBorder="1" applyAlignment="1">
      <alignment vertical="center" shrinkToFit="1"/>
    </xf>
    <xf numFmtId="176" fontId="11" fillId="0" borderId="63" xfId="0" applyNumberFormat="1" applyFont="1" applyFill="1" applyBorder="1" applyAlignment="1">
      <alignment vertical="center" shrinkToFit="1"/>
    </xf>
    <xf numFmtId="178" fontId="11" fillId="0" borderId="64" xfId="0" applyNumberFormat="1" applyFont="1" applyFill="1" applyBorder="1" applyAlignment="1">
      <alignment vertical="center" shrinkToFit="1"/>
    </xf>
    <xf numFmtId="176" fontId="11" fillId="0" borderId="65" xfId="0" applyNumberFormat="1" applyFont="1" applyFill="1" applyBorder="1" applyAlignment="1">
      <alignment vertical="center" shrinkToFit="1"/>
    </xf>
    <xf numFmtId="176" fontId="11" fillId="0" borderId="66" xfId="0" applyNumberFormat="1" applyFont="1" applyFill="1" applyBorder="1" applyAlignment="1">
      <alignment vertical="center" shrinkToFit="1"/>
    </xf>
    <xf numFmtId="178" fontId="11" fillId="0" borderId="67" xfId="0" applyNumberFormat="1" applyFont="1" applyFill="1" applyBorder="1" applyAlignment="1">
      <alignment vertical="center" shrinkToFit="1"/>
    </xf>
    <xf numFmtId="0" fontId="7" fillId="0" borderId="68" xfId="0" applyFont="1" applyFill="1" applyBorder="1" applyAlignment="1">
      <alignment horizontal="left" vertical="center"/>
    </xf>
    <xf numFmtId="178" fontId="11" fillId="0" borderId="69" xfId="0" applyNumberFormat="1" applyFont="1" applyFill="1" applyBorder="1" applyAlignment="1">
      <alignment vertical="center" shrinkToFit="1"/>
    </xf>
    <xf numFmtId="178" fontId="11" fillId="0" borderId="70" xfId="0" applyNumberFormat="1" applyFont="1" applyFill="1" applyBorder="1" applyAlignment="1">
      <alignment vertical="center" shrinkToFit="1"/>
    </xf>
    <xf numFmtId="178" fontId="11" fillId="0" borderId="71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176" fontId="7" fillId="0" borderId="0" xfId="0" applyNumberFormat="1" applyFont="1" applyFill="1" applyAlignment="1">
      <alignment horizontal="right" vertical="center"/>
    </xf>
    <xf numFmtId="183" fontId="5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/>
    </xf>
    <xf numFmtId="179" fontId="3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7" fillId="0" borderId="7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178" fontId="7" fillId="0" borderId="73" xfId="0" applyNumberFormat="1" applyFont="1" applyFill="1" applyBorder="1" applyAlignment="1">
      <alignment vertical="center"/>
    </xf>
    <xf numFmtId="176" fontId="7" fillId="0" borderId="74" xfId="0" applyNumberFormat="1" applyFont="1" applyFill="1" applyBorder="1" applyAlignment="1">
      <alignment vertical="center"/>
    </xf>
    <xf numFmtId="178" fontId="7" fillId="0" borderId="52" xfId="0" applyNumberFormat="1" applyFont="1" applyFill="1" applyBorder="1" applyAlignment="1">
      <alignment vertical="center"/>
    </xf>
    <xf numFmtId="178" fontId="7" fillId="0" borderId="75" xfId="0" applyNumberFormat="1" applyFont="1" applyFill="1" applyBorder="1" applyAlignment="1">
      <alignment vertical="center"/>
    </xf>
    <xf numFmtId="178" fontId="7" fillId="0" borderId="76" xfId="0" applyNumberFormat="1" applyFont="1" applyFill="1" applyBorder="1" applyAlignment="1">
      <alignment vertical="center"/>
    </xf>
    <xf numFmtId="0" fontId="7" fillId="0" borderId="77" xfId="0" applyFont="1" applyFill="1" applyBorder="1" applyAlignment="1">
      <alignment horizontal="left" vertical="center"/>
    </xf>
    <xf numFmtId="178" fontId="7" fillId="0" borderId="78" xfId="0" applyNumberFormat="1" applyFont="1" applyFill="1" applyBorder="1" applyAlignment="1">
      <alignment vertical="center"/>
    </xf>
    <xf numFmtId="178" fontId="7" fillId="0" borderId="79" xfId="0" applyNumberFormat="1" applyFont="1" applyFill="1" applyBorder="1" applyAlignment="1">
      <alignment vertical="center"/>
    </xf>
    <xf numFmtId="178" fontId="7" fillId="0" borderId="80" xfId="0" applyNumberFormat="1" applyFont="1" applyFill="1" applyBorder="1" applyAlignment="1">
      <alignment vertical="center"/>
    </xf>
    <xf numFmtId="178" fontId="7" fillId="0" borderId="26" xfId="0" applyNumberFormat="1" applyFont="1" applyFill="1" applyBorder="1" applyAlignment="1">
      <alignment vertical="center"/>
    </xf>
    <xf numFmtId="178" fontId="11" fillId="0" borderId="81" xfId="0" applyNumberFormat="1" applyFont="1" applyFill="1" applyBorder="1" applyAlignment="1">
      <alignment vertical="center" shrinkToFit="1"/>
    </xf>
    <xf numFmtId="178" fontId="11" fillId="0" borderId="82" xfId="0" applyNumberFormat="1" applyFont="1" applyFill="1" applyBorder="1" applyAlignment="1">
      <alignment vertical="center" shrinkToFit="1"/>
    </xf>
    <xf numFmtId="178" fontId="11" fillId="0" borderId="83" xfId="0" applyNumberFormat="1" applyFont="1" applyFill="1" applyBorder="1" applyAlignment="1">
      <alignment vertical="center" shrinkToFit="1"/>
    </xf>
    <xf numFmtId="178" fontId="11" fillId="0" borderId="84" xfId="0" applyNumberFormat="1" applyFont="1" applyFill="1" applyBorder="1" applyAlignment="1">
      <alignment vertical="center" shrinkToFit="1"/>
    </xf>
    <xf numFmtId="178" fontId="11" fillId="0" borderId="85" xfId="0" applyNumberFormat="1" applyFont="1" applyFill="1" applyBorder="1" applyAlignment="1">
      <alignment vertical="center" shrinkToFit="1"/>
    </xf>
    <xf numFmtId="178" fontId="11" fillId="0" borderId="86" xfId="0" applyNumberFormat="1" applyFont="1" applyFill="1" applyBorder="1" applyAlignment="1">
      <alignment vertical="center" shrinkToFit="1"/>
    </xf>
    <xf numFmtId="178" fontId="11" fillId="0" borderId="32" xfId="0" applyNumberFormat="1" applyFont="1" applyFill="1" applyBorder="1" applyAlignment="1">
      <alignment vertical="center" shrinkToFit="1"/>
    </xf>
    <xf numFmtId="178" fontId="11" fillId="0" borderId="46" xfId="0" applyNumberFormat="1" applyFont="1" applyFill="1" applyBorder="1" applyAlignment="1">
      <alignment vertical="center" shrinkToFit="1"/>
    </xf>
    <xf numFmtId="178" fontId="11" fillId="0" borderId="49" xfId="0" applyNumberFormat="1" applyFont="1" applyFill="1" applyBorder="1" applyAlignment="1">
      <alignment vertical="center" shrinkToFit="1"/>
    </xf>
    <xf numFmtId="176" fontId="11" fillId="0" borderId="87" xfId="0" applyNumberFormat="1" applyFont="1" applyFill="1" applyBorder="1" applyAlignment="1">
      <alignment vertical="center" shrinkToFit="1"/>
    </xf>
    <xf numFmtId="176" fontId="11" fillId="0" borderId="88" xfId="0" applyNumberFormat="1" applyFont="1" applyFill="1" applyBorder="1" applyAlignment="1">
      <alignment vertical="center" shrinkToFit="1"/>
    </xf>
    <xf numFmtId="176" fontId="11" fillId="0" borderId="89" xfId="0" applyNumberFormat="1" applyFont="1" applyFill="1" applyBorder="1" applyAlignment="1">
      <alignment vertical="center" shrinkToFit="1"/>
    </xf>
    <xf numFmtId="176" fontId="11" fillId="0" borderId="90" xfId="0" applyNumberFormat="1" applyFont="1" applyFill="1" applyBorder="1" applyAlignment="1">
      <alignment vertical="center" shrinkToFit="1"/>
    </xf>
    <xf numFmtId="178" fontId="11" fillId="0" borderId="91" xfId="0" applyNumberFormat="1" applyFont="1" applyFill="1" applyBorder="1" applyAlignment="1">
      <alignment vertical="center" shrinkToFit="1"/>
    </xf>
    <xf numFmtId="176" fontId="11" fillId="0" borderId="92" xfId="0" applyNumberFormat="1" applyFont="1" applyFill="1" applyBorder="1" applyAlignment="1">
      <alignment vertical="center" shrinkToFit="1"/>
    </xf>
    <xf numFmtId="178" fontId="2" fillId="0" borderId="0" xfId="0" applyNumberFormat="1" applyFont="1" applyFill="1" applyAlignment="1">
      <alignment/>
    </xf>
    <xf numFmtId="0" fontId="7" fillId="0" borderId="7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0" fontId="2" fillId="0" borderId="29" xfId="0" applyNumberFormat="1" applyFont="1" applyFill="1" applyBorder="1" applyAlignment="1">
      <alignment horizontal="left" vertical="center"/>
    </xf>
    <xf numFmtId="182" fontId="7" fillId="0" borderId="0" xfId="0" applyNumberFormat="1" applyFont="1" applyFill="1" applyBorder="1" applyAlignment="1">
      <alignment horizontal="left" vertical="center"/>
    </xf>
    <xf numFmtId="0" fontId="7" fillId="0" borderId="93" xfId="0" applyFont="1" applyFill="1" applyBorder="1" applyAlignment="1">
      <alignment horizontal="left" vertical="center"/>
    </xf>
    <xf numFmtId="0" fontId="7" fillId="0" borderId="73" xfId="0" applyFont="1" applyFill="1" applyBorder="1" applyAlignment="1">
      <alignment horizontal="left" vertical="center"/>
    </xf>
    <xf numFmtId="0" fontId="7" fillId="0" borderId="94" xfId="0" applyFont="1" applyFill="1" applyBorder="1" applyAlignment="1">
      <alignment horizontal="left" vertical="center"/>
    </xf>
    <xf numFmtId="0" fontId="7" fillId="0" borderId="78" xfId="0" applyFont="1" applyFill="1" applyBorder="1" applyAlignment="1">
      <alignment horizontal="left" vertical="center"/>
    </xf>
    <xf numFmtId="0" fontId="7" fillId="0" borderId="77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90" fontId="5" fillId="0" borderId="0" xfId="0" applyNumberFormat="1" applyFont="1" applyAlignment="1">
      <alignment horizontal="center" vertical="center"/>
    </xf>
    <xf numFmtId="190" fontId="6" fillId="0" borderId="0" xfId="0" applyNumberFormat="1" applyFont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95" xfId="0" applyFont="1" applyFill="1" applyBorder="1" applyAlignment="1">
      <alignment horizontal="center" vertical="center"/>
    </xf>
    <xf numFmtId="0" fontId="7" fillId="0" borderId="96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178" fontId="7" fillId="0" borderId="48" xfId="0" applyNumberFormat="1" applyFont="1" applyFill="1" applyBorder="1" applyAlignment="1">
      <alignment vertical="center"/>
    </xf>
    <xf numFmtId="178" fontId="7" fillId="0" borderId="49" xfId="0" applyNumberFormat="1" applyFont="1" applyFill="1" applyBorder="1" applyAlignment="1">
      <alignment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98" xfId="0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horizontal="center" vertical="center"/>
    </xf>
    <xf numFmtId="178" fontId="7" fillId="0" borderId="102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left" vertical="center" shrinkToFit="1"/>
    </xf>
    <xf numFmtId="0" fontId="7" fillId="0" borderId="46" xfId="0" applyFont="1" applyFill="1" applyBorder="1" applyAlignment="1">
      <alignment horizontal="left" vertical="center" shrinkToFit="1"/>
    </xf>
    <xf numFmtId="0" fontId="7" fillId="0" borderId="48" xfId="0" applyFont="1" applyFill="1" applyBorder="1" applyAlignment="1">
      <alignment horizontal="left" vertical="center" shrinkToFit="1"/>
    </xf>
    <xf numFmtId="0" fontId="7" fillId="0" borderId="49" xfId="0" applyFont="1" applyFill="1" applyBorder="1" applyAlignment="1">
      <alignment horizontal="left" vertical="center" shrinkToFit="1"/>
    </xf>
    <xf numFmtId="0" fontId="7" fillId="0" borderId="103" xfId="0" applyFont="1" applyFill="1" applyBorder="1" applyAlignment="1">
      <alignment horizontal="left" vertical="center"/>
    </xf>
    <xf numFmtId="0" fontId="7" fillId="0" borderId="104" xfId="0" applyFont="1" applyFill="1" applyBorder="1" applyAlignment="1">
      <alignment horizontal="left" vertical="center"/>
    </xf>
    <xf numFmtId="0" fontId="7" fillId="0" borderId="91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105" xfId="0" applyFont="1" applyFill="1" applyBorder="1" applyAlignment="1">
      <alignment horizontal="center" vertical="center"/>
    </xf>
    <xf numFmtId="0" fontId="7" fillId="0" borderId="106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center" vertical="center"/>
    </xf>
    <xf numFmtId="0" fontId="7" fillId="0" borderId="109" xfId="0" applyFont="1" applyFill="1" applyBorder="1" applyAlignment="1">
      <alignment horizontal="center" vertical="center"/>
    </xf>
    <xf numFmtId="0" fontId="7" fillId="0" borderId="109" xfId="0" applyFont="1" applyFill="1" applyBorder="1" applyAlignment="1">
      <alignment horizontal="center" vertical="center" wrapText="1"/>
    </xf>
    <xf numFmtId="0" fontId="7" fillId="0" borderId="110" xfId="0" applyFont="1" applyFill="1" applyBorder="1" applyAlignment="1">
      <alignment horizontal="center" vertical="center" wrapText="1"/>
    </xf>
    <xf numFmtId="0" fontId="7" fillId="0" borderId="111" xfId="0" applyFont="1" applyFill="1" applyBorder="1" applyAlignment="1">
      <alignment horizontal="center" vertical="center"/>
    </xf>
    <xf numFmtId="0" fontId="7" fillId="0" borderId="112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47"/>
  <sheetViews>
    <sheetView tabSelected="1" zoomScale="55" zoomScaleNormal="55" zoomScalePageLayoutView="0" workbookViewId="0" topLeftCell="A1">
      <selection activeCell="F1" sqref="F1:N1"/>
    </sheetView>
  </sheetViews>
  <sheetFormatPr defaultColWidth="0" defaultRowHeight="13.5" zeroHeight="1"/>
  <cols>
    <col min="1" max="1" width="4.625" style="61" customWidth="1"/>
    <col min="2" max="2" width="3.75390625" style="61" customWidth="1"/>
    <col min="3" max="4" width="6.125" style="61" customWidth="1"/>
    <col min="5" max="5" width="20.625" style="61" customWidth="1"/>
    <col min="6" max="16" width="16.625" style="61" customWidth="1"/>
    <col min="17" max="17" width="4.25390625" style="61" customWidth="1"/>
    <col min="18" max="16384" width="0" style="61" hidden="1" customWidth="1"/>
  </cols>
  <sheetData>
    <row r="1" spans="4:15" ht="39.75" customHeight="1">
      <c r="D1" s="104"/>
      <c r="E1" s="105"/>
      <c r="F1" s="157" t="s">
        <v>26</v>
      </c>
      <c r="G1" s="157"/>
      <c r="H1" s="157"/>
      <c r="I1" s="157"/>
      <c r="J1" s="157"/>
      <c r="K1" s="157"/>
      <c r="L1" s="157"/>
      <c r="M1" s="157"/>
      <c r="N1" s="157"/>
      <c r="O1" s="106"/>
    </row>
    <row r="2" spans="5:16" ht="45" customHeight="1">
      <c r="E2" s="107"/>
      <c r="F2" s="158" t="s">
        <v>89</v>
      </c>
      <c r="G2" s="158"/>
      <c r="H2" s="158"/>
      <c r="I2" s="158"/>
      <c r="J2" s="158"/>
      <c r="K2" s="159"/>
      <c r="L2" s="159"/>
      <c r="M2" s="159"/>
      <c r="N2" s="159"/>
      <c r="O2" s="160">
        <v>41009</v>
      </c>
      <c r="P2" s="160"/>
    </row>
    <row r="3" spans="6:17" ht="45" customHeight="1">
      <c r="F3" s="109"/>
      <c r="G3" s="109"/>
      <c r="H3" s="109"/>
      <c r="I3" s="109"/>
      <c r="J3" s="109"/>
      <c r="N3" s="110"/>
      <c r="O3" s="160" t="s">
        <v>0</v>
      </c>
      <c r="P3" s="160"/>
      <c r="Q3" s="111"/>
    </row>
    <row r="4" spans="3:17" ht="45" customHeight="1">
      <c r="C4" s="112" t="s">
        <v>27</v>
      </c>
      <c r="F4" s="109"/>
      <c r="G4" s="109"/>
      <c r="H4" s="109"/>
      <c r="I4" s="109"/>
      <c r="J4" s="109"/>
      <c r="N4" s="110"/>
      <c r="O4" s="108"/>
      <c r="P4" s="108"/>
      <c r="Q4" s="111"/>
    </row>
    <row r="5" spans="6:17" ht="7.5" customHeight="1" thickBot="1">
      <c r="F5" s="109"/>
      <c r="G5" s="109"/>
      <c r="H5" s="109"/>
      <c r="I5" s="109"/>
      <c r="J5" s="109"/>
      <c r="N5" s="110"/>
      <c r="O5" s="108"/>
      <c r="P5" s="108"/>
      <c r="Q5" s="111"/>
    </row>
    <row r="6" spans="3:17" ht="45" customHeight="1">
      <c r="C6" s="176" t="s">
        <v>25</v>
      </c>
      <c r="D6" s="177"/>
      <c r="E6" s="177"/>
      <c r="F6" s="164" t="s">
        <v>22</v>
      </c>
      <c r="G6" s="177"/>
      <c r="H6" s="164" t="s">
        <v>23</v>
      </c>
      <c r="I6" s="177"/>
      <c r="J6" s="164" t="s">
        <v>12</v>
      </c>
      <c r="K6" s="165"/>
      <c r="N6" s="110"/>
      <c r="O6" s="108"/>
      <c r="P6" s="108"/>
      <c r="Q6" s="111"/>
    </row>
    <row r="7" spans="3:17" ht="45" customHeight="1" thickBot="1">
      <c r="C7" s="178" t="s">
        <v>24</v>
      </c>
      <c r="D7" s="179"/>
      <c r="E7" s="179"/>
      <c r="F7" s="166">
        <v>43658</v>
      </c>
      <c r="G7" s="180"/>
      <c r="H7" s="166">
        <v>46608</v>
      </c>
      <c r="I7" s="180"/>
      <c r="J7" s="166">
        <f>SUM(F7:I7)</f>
        <v>90266</v>
      </c>
      <c r="K7" s="167"/>
      <c r="M7" s="144"/>
      <c r="N7" s="110"/>
      <c r="O7" s="108"/>
      <c r="P7" s="108"/>
      <c r="Q7" s="111"/>
    </row>
    <row r="8" spans="6:17" ht="45" customHeight="1">
      <c r="F8" s="109"/>
      <c r="G8" s="109"/>
      <c r="H8" s="109"/>
      <c r="I8" s="109"/>
      <c r="J8" s="109"/>
      <c r="N8" s="110"/>
      <c r="O8" s="108"/>
      <c r="P8" s="108"/>
      <c r="Q8" s="111"/>
    </row>
    <row r="9" spans="3:17" ht="45" customHeight="1">
      <c r="C9" s="112" t="s">
        <v>28</v>
      </c>
      <c r="E9" s="113"/>
      <c r="N9" s="150"/>
      <c r="O9" s="150"/>
      <c r="P9" s="150"/>
      <c r="Q9" s="111"/>
    </row>
    <row r="10" spans="3:17" ht="6.75" customHeight="1" thickBot="1">
      <c r="C10" s="114"/>
      <c r="D10" s="114"/>
      <c r="E10" s="115"/>
      <c r="L10" s="116"/>
      <c r="M10" s="116"/>
      <c r="N10" s="149"/>
      <c r="O10" s="149"/>
      <c r="P10" s="149"/>
      <c r="Q10" s="116"/>
    </row>
    <row r="11" spans="3:17" ht="49.5" customHeight="1">
      <c r="C11" s="147"/>
      <c r="D11" s="148"/>
      <c r="E11" s="148"/>
      <c r="F11" s="11" t="s">
        <v>10</v>
      </c>
      <c r="G11" s="11" t="s">
        <v>33</v>
      </c>
      <c r="H11" s="12" t="s">
        <v>11</v>
      </c>
      <c r="I11" s="13" t="s">
        <v>34</v>
      </c>
      <c r="J11" s="14" t="s">
        <v>1</v>
      </c>
      <c r="K11" s="14" t="s">
        <v>2</v>
      </c>
      <c r="L11" s="14" t="s">
        <v>3</v>
      </c>
      <c r="M11" s="14" t="s">
        <v>4</v>
      </c>
      <c r="N11" s="14" t="s">
        <v>5</v>
      </c>
      <c r="O11" s="15" t="s">
        <v>11</v>
      </c>
      <c r="P11" s="16" t="s">
        <v>12</v>
      </c>
      <c r="Q11" s="17"/>
    </row>
    <row r="12" spans="3:17" ht="49.5" customHeight="1">
      <c r="C12" s="117" t="s">
        <v>13</v>
      </c>
      <c r="D12" s="18"/>
      <c r="E12" s="18"/>
      <c r="F12" s="24">
        <f>SUM(F13:F14)</f>
        <v>3535</v>
      </c>
      <c r="G12" s="24">
        <f>SUM(G13:G14)</f>
        <v>2835</v>
      </c>
      <c r="H12" s="25">
        <f>F12+G12</f>
        <v>6370</v>
      </c>
      <c r="I12" s="19">
        <v>0</v>
      </c>
      <c r="J12" s="24">
        <f>J13+J14</f>
        <v>4229</v>
      </c>
      <c r="K12" s="24">
        <f>K13+K14</f>
        <v>2569</v>
      </c>
      <c r="L12" s="24">
        <f>L13+L14</f>
        <v>1984</v>
      </c>
      <c r="M12" s="24">
        <f>M13+M14</f>
        <v>2257</v>
      </c>
      <c r="N12" s="24">
        <f>N13+N14</f>
        <v>1487</v>
      </c>
      <c r="O12" s="25">
        <f>SUM(J12:N12)</f>
        <v>12526</v>
      </c>
      <c r="P12" s="27">
        <f>H12+O12</f>
        <v>18896</v>
      </c>
      <c r="Q12" s="17"/>
    </row>
    <row r="13" spans="3:16" ht="49.5" customHeight="1">
      <c r="C13" s="117" t="s">
        <v>14</v>
      </c>
      <c r="D13" s="118"/>
      <c r="E13" s="118"/>
      <c r="F13" s="24">
        <v>438</v>
      </c>
      <c r="G13" s="24">
        <v>300</v>
      </c>
      <c r="H13" s="25">
        <f>F13+G13</f>
        <v>738</v>
      </c>
      <c r="I13" s="19">
        <v>0</v>
      </c>
      <c r="J13" s="24">
        <v>489</v>
      </c>
      <c r="K13" s="24">
        <v>256</v>
      </c>
      <c r="L13" s="24">
        <v>200</v>
      </c>
      <c r="M13" s="24">
        <v>212</v>
      </c>
      <c r="N13" s="24">
        <v>134</v>
      </c>
      <c r="O13" s="25">
        <f>SUM(J13:N13)</f>
        <v>1291</v>
      </c>
      <c r="P13" s="27">
        <f>H13+O13</f>
        <v>2029</v>
      </c>
    </row>
    <row r="14" spans="3:16" ht="49.5" customHeight="1">
      <c r="C14" s="145" t="s">
        <v>15</v>
      </c>
      <c r="D14" s="146"/>
      <c r="E14" s="146"/>
      <c r="F14" s="24">
        <v>3097</v>
      </c>
      <c r="G14" s="24">
        <v>2535</v>
      </c>
      <c r="H14" s="25">
        <f>F14+G14</f>
        <v>5632</v>
      </c>
      <c r="I14" s="19">
        <v>0</v>
      </c>
      <c r="J14" s="24">
        <v>3740</v>
      </c>
      <c r="K14" s="24">
        <v>2313</v>
      </c>
      <c r="L14" s="24">
        <v>1784</v>
      </c>
      <c r="M14" s="24">
        <v>2045</v>
      </c>
      <c r="N14" s="24">
        <v>1353</v>
      </c>
      <c r="O14" s="25">
        <f>SUM(J14:N14)</f>
        <v>11235</v>
      </c>
      <c r="P14" s="27">
        <f>H14+O14</f>
        <v>16867</v>
      </c>
    </row>
    <row r="15" spans="3:16" ht="49.5" customHeight="1">
      <c r="C15" s="145" t="s">
        <v>16</v>
      </c>
      <c r="D15" s="146"/>
      <c r="E15" s="146"/>
      <c r="F15" s="24">
        <v>34</v>
      </c>
      <c r="G15" s="24">
        <v>41</v>
      </c>
      <c r="H15" s="25">
        <f>F15+G15</f>
        <v>75</v>
      </c>
      <c r="I15" s="19">
        <v>0</v>
      </c>
      <c r="J15" s="24">
        <v>67</v>
      </c>
      <c r="K15" s="24">
        <v>46</v>
      </c>
      <c r="L15" s="24">
        <v>48</v>
      </c>
      <c r="M15" s="24">
        <v>46</v>
      </c>
      <c r="N15" s="24">
        <v>29</v>
      </c>
      <c r="O15" s="25">
        <f>SUM(J15:N15)</f>
        <v>236</v>
      </c>
      <c r="P15" s="27">
        <f>H15+O15</f>
        <v>311</v>
      </c>
    </row>
    <row r="16" spans="3:16" ht="49.5" customHeight="1" thickBot="1">
      <c r="C16" s="151" t="s">
        <v>17</v>
      </c>
      <c r="D16" s="152"/>
      <c r="E16" s="152"/>
      <c r="F16" s="119">
        <f>F12+F15</f>
        <v>3569</v>
      </c>
      <c r="G16" s="119">
        <f>G12+G15</f>
        <v>2876</v>
      </c>
      <c r="H16" s="119">
        <f>H12+H15</f>
        <v>6445</v>
      </c>
      <c r="I16" s="120">
        <v>0</v>
      </c>
      <c r="J16" s="119">
        <f aca="true" t="shared" si="0" ref="J16:O16">J12+J15</f>
        <v>4296</v>
      </c>
      <c r="K16" s="119">
        <f t="shared" si="0"/>
        <v>2615</v>
      </c>
      <c r="L16" s="119">
        <f t="shared" si="0"/>
        <v>2032</v>
      </c>
      <c r="M16" s="119">
        <f t="shared" si="0"/>
        <v>2303</v>
      </c>
      <c r="N16" s="119">
        <f t="shared" si="0"/>
        <v>1516</v>
      </c>
      <c r="O16" s="119">
        <f t="shared" si="0"/>
        <v>12762</v>
      </c>
      <c r="P16" s="121">
        <f>H16+O16</f>
        <v>19207</v>
      </c>
    </row>
    <row r="17" ht="39.75" customHeight="1"/>
    <row r="18" spans="3:17" ht="39.75" customHeight="1">
      <c r="C18" s="112" t="s">
        <v>29</v>
      </c>
      <c r="E18" s="113"/>
      <c r="N18" s="111"/>
      <c r="O18" s="111"/>
      <c r="P18" s="111"/>
      <c r="Q18" s="111"/>
    </row>
    <row r="19" spans="3:17" ht="6.75" customHeight="1" thickBot="1">
      <c r="C19" s="114"/>
      <c r="D19" s="114"/>
      <c r="E19" s="115"/>
      <c r="L19" s="116"/>
      <c r="M19" s="116"/>
      <c r="N19" s="116"/>
      <c r="P19" s="116"/>
      <c r="Q19" s="116"/>
    </row>
    <row r="20" spans="3:17" ht="49.5" customHeight="1">
      <c r="C20" s="147"/>
      <c r="D20" s="148"/>
      <c r="E20" s="148"/>
      <c r="F20" s="170" t="s">
        <v>18</v>
      </c>
      <c r="G20" s="163"/>
      <c r="H20" s="163"/>
      <c r="I20" s="163" t="s">
        <v>19</v>
      </c>
      <c r="J20" s="163"/>
      <c r="K20" s="163"/>
      <c r="L20" s="163"/>
      <c r="M20" s="163"/>
      <c r="N20" s="163"/>
      <c r="O20" s="163"/>
      <c r="P20" s="161" t="s">
        <v>6</v>
      </c>
      <c r="Q20" s="17"/>
    </row>
    <row r="21" spans="3:17" ht="49.5" customHeight="1">
      <c r="C21" s="168"/>
      <c r="D21" s="169"/>
      <c r="E21" s="169"/>
      <c r="F21" s="18" t="s">
        <v>7</v>
      </c>
      <c r="G21" s="18" t="s">
        <v>8</v>
      </c>
      <c r="H21" s="20" t="s">
        <v>9</v>
      </c>
      <c r="I21" s="21" t="s">
        <v>34</v>
      </c>
      <c r="J21" s="18" t="s">
        <v>1</v>
      </c>
      <c r="K21" s="22" t="s">
        <v>2</v>
      </c>
      <c r="L21" s="22" t="s">
        <v>3</v>
      </c>
      <c r="M21" s="22" t="s">
        <v>4</v>
      </c>
      <c r="N21" s="22" t="s">
        <v>5</v>
      </c>
      <c r="O21" s="23" t="s">
        <v>9</v>
      </c>
      <c r="P21" s="162"/>
      <c r="Q21" s="17"/>
    </row>
    <row r="22" spans="3:17" ht="49.5" customHeight="1">
      <c r="C22" s="117" t="s">
        <v>13</v>
      </c>
      <c r="D22" s="18"/>
      <c r="E22" s="18"/>
      <c r="F22" s="24">
        <v>1952</v>
      </c>
      <c r="G22" s="24">
        <v>2018</v>
      </c>
      <c r="H22" s="25">
        <f>SUM(F22:G22)</f>
        <v>3970</v>
      </c>
      <c r="I22" s="26">
        <v>0</v>
      </c>
      <c r="J22" s="24">
        <v>3178</v>
      </c>
      <c r="K22" s="24">
        <v>1983</v>
      </c>
      <c r="L22" s="24">
        <v>1166</v>
      </c>
      <c r="M22" s="24">
        <v>788</v>
      </c>
      <c r="N22" s="24">
        <v>360</v>
      </c>
      <c r="O22" s="25">
        <f>SUM(I22:N22)</f>
        <v>7475</v>
      </c>
      <c r="P22" s="27">
        <f>H22+O22</f>
        <v>11445</v>
      </c>
      <c r="Q22" s="17"/>
    </row>
    <row r="23" spans="3:16" ht="49.5" customHeight="1">
      <c r="C23" s="145" t="s">
        <v>16</v>
      </c>
      <c r="D23" s="146"/>
      <c r="E23" s="146"/>
      <c r="F23" s="24">
        <v>18</v>
      </c>
      <c r="G23" s="24">
        <v>29</v>
      </c>
      <c r="H23" s="25">
        <f>SUM(F23:G23)</f>
        <v>47</v>
      </c>
      <c r="I23" s="26">
        <v>0</v>
      </c>
      <c r="J23" s="24">
        <v>55</v>
      </c>
      <c r="K23" s="24">
        <v>36</v>
      </c>
      <c r="L23" s="24">
        <v>31</v>
      </c>
      <c r="M23" s="24">
        <v>23</v>
      </c>
      <c r="N23" s="24">
        <v>8</v>
      </c>
      <c r="O23" s="25">
        <f>SUM(I23:N23)</f>
        <v>153</v>
      </c>
      <c r="P23" s="27">
        <f>H23+O23</f>
        <v>200</v>
      </c>
    </row>
    <row r="24" spans="3:16" ht="49.5" customHeight="1" thickBot="1">
      <c r="C24" s="151" t="s">
        <v>17</v>
      </c>
      <c r="D24" s="152"/>
      <c r="E24" s="152"/>
      <c r="F24" s="119">
        <f>SUM(F22:F23)</f>
        <v>1970</v>
      </c>
      <c r="G24" s="119">
        <f>SUM(G22:G23)</f>
        <v>2047</v>
      </c>
      <c r="H24" s="122">
        <f>SUM(F24:G24)</f>
        <v>4017</v>
      </c>
      <c r="I24" s="123">
        <f>SUM(I22:I23)</f>
        <v>0</v>
      </c>
      <c r="J24" s="119">
        <f aca="true" t="shared" si="1" ref="J24:O24">SUM(J22:J23)</f>
        <v>3233</v>
      </c>
      <c r="K24" s="119">
        <f t="shared" si="1"/>
        <v>2019</v>
      </c>
      <c r="L24" s="119">
        <f t="shared" si="1"/>
        <v>1197</v>
      </c>
      <c r="M24" s="119">
        <f t="shared" si="1"/>
        <v>811</v>
      </c>
      <c r="N24" s="119">
        <f t="shared" si="1"/>
        <v>368</v>
      </c>
      <c r="O24" s="122">
        <f t="shared" si="1"/>
        <v>7628</v>
      </c>
      <c r="P24" s="121">
        <f>H24+O24</f>
        <v>11645</v>
      </c>
    </row>
    <row r="25" ht="39.75" customHeight="1"/>
    <row r="26" spans="3:17" ht="39.75" customHeight="1">
      <c r="C26" s="112" t="s">
        <v>30</v>
      </c>
      <c r="E26" s="113"/>
      <c r="N26" s="111"/>
      <c r="O26" s="111"/>
      <c r="P26" s="111"/>
      <c r="Q26" s="111"/>
    </row>
    <row r="27" spans="3:17" ht="6.75" customHeight="1" thickBot="1">
      <c r="C27" s="114"/>
      <c r="D27" s="114"/>
      <c r="E27" s="115"/>
      <c r="L27" s="116"/>
      <c r="M27" s="116"/>
      <c r="N27" s="116"/>
      <c r="P27" s="116"/>
      <c r="Q27" s="116"/>
    </row>
    <row r="28" spans="3:17" ht="49.5" customHeight="1">
      <c r="C28" s="147"/>
      <c r="D28" s="148"/>
      <c r="E28" s="148"/>
      <c r="F28" s="170" t="s">
        <v>18</v>
      </c>
      <c r="G28" s="163"/>
      <c r="H28" s="163"/>
      <c r="I28" s="163" t="s">
        <v>19</v>
      </c>
      <c r="J28" s="163"/>
      <c r="K28" s="163"/>
      <c r="L28" s="163"/>
      <c r="M28" s="163"/>
      <c r="N28" s="163"/>
      <c r="O28" s="163"/>
      <c r="P28" s="161" t="s">
        <v>6</v>
      </c>
      <c r="Q28" s="17"/>
    </row>
    <row r="29" spans="3:17" ht="49.5" customHeight="1">
      <c r="C29" s="168"/>
      <c r="D29" s="169"/>
      <c r="E29" s="169"/>
      <c r="F29" s="18" t="s">
        <v>7</v>
      </c>
      <c r="G29" s="18" t="s">
        <v>8</v>
      </c>
      <c r="H29" s="20" t="s">
        <v>9</v>
      </c>
      <c r="I29" s="21" t="s">
        <v>34</v>
      </c>
      <c r="J29" s="18" t="s">
        <v>1</v>
      </c>
      <c r="K29" s="22" t="s">
        <v>2</v>
      </c>
      <c r="L29" s="22" t="s">
        <v>3</v>
      </c>
      <c r="M29" s="22" t="s">
        <v>4</v>
      </c>
      <c r="N29" s="22" t="s">
        <v>5</v>
      </c>
      <c r="O29" s="23" t="s">
        <v>9</v>
      </c>
      <c r="P29" s="162"/>
      <c r="Q29" s="17"/>
    </row>
    <row r="30" spans="3:17" ht="49.5" customHeight="1">
      <c r="C30" s="117" t="s">
        <v>13</v>
      </c>
      <c r="D30" s="18"/>
      <c r="E30" s="18"/>
      <c r="F30" s="24">
        <v>19</v>
      </c>
      <c r="G30" s="24">
        <v>22</v>
      </c>
      <c r="H30" s="25">
        <f>SUM(F30:G30)</f>
        <v>41</v>
      </c>
      <c r="I30" s="26">
        <v>0</v>
      </c>
      <c r="J30" s="24">
        <v>975</v>
      </c>
      <c r="K30" s="24">
        <v>669</v>
      </c>
      <c r="L30" s="24">
        <v>552</v>
      </c>
      <c r="M30" s="24">
        <v>446</v>
      </c>
      <c r="N30" s="24">
        <v>264</v>
      </c>
      <c r="O30" s="25">
        <f>SUM(I30:N30)</f>
        <v>2906</v>
      </c>
      <c r="P30" s="27">
        <f>H30+O30</f>
        <v>2947</v>
      </c>
      <c r="Q30" s="17"/>
    </row>
    <row r="31" spans="3:16" ht="49.5" customHeight="1">
      <c r="C31" s="145" t="s">
        <v>16</v>
      </c>
      <c r="D31" s="146"/>
      <c r="E31" s="146"/>
      <c r="F31" s="24">
        <v>0</v>
      </c>
      <c r="G31" s="24">
        <v>0</v>
      </c>
      <c r="H31" s="25">
        <f>SUM(F31:G31)</f>
        <v>0</v>
      </c>
      <c r="I31" s="26">
        <v>0</v>
      </c>
      <c r="J31" s="24">
        <v>12</v>
      </c>
      <c r="K31" s="24">
        <v>8</v>
      </c>
      <c r="L31" s="24">
        <v>5</v>
      </c>
      <c r="M31" s="24">
        <v>5</v>
      </c>
      <c r="N31" s="24">
        <v>2</v>
      </c>
      <c r="O31" s="25">
        <f>SUM(I31:N31)</f>
        <v>32</v>
      </c>
      <c r="P31" s="27">
        <f>H31+O31</f>
        <v>32</v>
      </c>
    </row>
    <row r="32" spans="3:16" ht="49.5" customHeight="1" thickBot="1">
      <c r="C32" s="151" t="s">
        <v>17</v>
      </c>
      <c r="D32" s="152"/>
      <c r="E32" s="152"/>
      <c r="F32" s="119">
        <f>SUM(F30:F31)</f>
        <v>19</v>
      </c>
      <c r="G32" s="119">
        <f>SUM(G30:G31)</f>
        <v>22</v>
      </c>
      <c r="H32" s="122">
        <f>SUM(F32:G32)</f>
        <v>41</v>
      </c>
      <c r="I32" s="123">
        <f aca="true" t="shared" si="2" ref="I32:N32">SUM(I30:I31)</f>
        <v>0</v>
      </c>
      <c r="J32" s="119">
        <f t="shared" si="2"/>
        <v>987</v>
      </c>
      <c r="K32" s="119">
        <f t="shared" si="2"/>
        <v>677</v>
      </c>
      <c r="L32" s="119">
        <f t="shared" si="2"/>
        <v>557</v>
      </c>
      <c r="M32" s="119">
        <f t="shared" si="2"/>
        <v>451</v>
      </c>
      <c r="N32" s="119">
        <f t="shared" si="2"/>
        <v>266</v>
      </c>
      <c r="O32" s="122">
        <f>SUM(I32:N32)</f>
        <v>2938</v>
      </c>
      <c r="P32" s="121">
        <f>H32+O32</f>
        <v>2979</v>
      </c>
    </row>
    <row r="33" ht="39.75" customHeight="1"/>
    <row r="34" spans="3:17" ht="39.75" customHeight="1">
      <c r="C34" s="112" t="s">
        <v>31</v>
      </c>
      <c r="E34" s="113"/>
      <c r="N34" s="111"/>
      <c r="O34" s="111"/>
      <c r="P34" s="111"/>
      <c r="Q34" s="111"/>
    </row>
    <row r="35" spans="3:17" ht="6.75" customHeight="1" thickBot="1">
      <c r="C35" s="114"/>
      <c r="D35" s="114"/>
      <c r="E35" s="115"/>
      <c r="L35" s="116"/>
      <c r="M35" s="116"/>
      <c r="N35" s="116"/>
      <c r="P35" s="116"/>
      <c r="Q35" s="116"/>
    </row>
    <row r="36" spans="3:17" ht="49.5" customHeight="1">
      <c r="C36" s="147"/>
      <c r="D36" s="148"/>
      <c r="E36" s="148"/>
      <c r="F36" s="170" t="s">
        <v>18</v>
      </c>
      <c r="G36" s="163"/>
      <c r="H36" s="163"/>
      <c r="I36" s="163" t="s">
        <v>19</v>
      </c>
      <c r="J36" s="163"/>
      <c r="K36" s="163"/>
      <c r="L36" s="163"/>
      <c r="M36" s="163"/>
      <c r="N36" s="175"/>
      <c r="O36" s="173" t="s">
        <v>6</v>
      </c>
      <c r="P36" s="17"/>
      <c r="Q36" s="17"/>
    </row>
    <row r="37" spans="3:17" ht="49.5" customHeight="1" thickBot="1">
      <c r="C37" s="171"/>
      <c r="D37" s="172"/>
      <c r="E37" s="172"/>
      <c r="F37" s="28" t="s">
        <v>7</v>
      </c>
      <c r="G37" s="28" t="s">
        <v>8</v>
      </c>
      <c r="H37" s="29" t="s">
        <v>9</v>
      </c>
      <c r="I37" s="30" t="s">
        <v>1</v>
      </c>
      <c r="J37" s="28" t="s">
        <v>2</v>
      </c>
      <c r="K37" s="31" t="s">
        <v>3</v>
      </c>
      <c r="L37" s="31" t="s">
        <v>4</v>
      </c>
      <c r="M37" s="31" t="s">
        <v>5</v>
      </c>
      <c r="N37" s="32" t="s">
        <v>11</v>
      </c>
      <c r="O37" s="174"/>
      <c r="P37" s="17"/>
      <c r="Q37" s="17"/>
    </row>
    <row r="38" spans="3:17" ht="49.5" customHeight="1">
      <c r="C38" s="124" t="s">
        <v>20</v>
      </c>
      <c r="D38" s="11"/>
      <c r="E38" s="11"/>
      <c r="F38" s="33">
        <v>0</v>
      </c>
      <c r="G38" s="33">
        <v>0</v>
      </c>
      <c r="H38" s="34">
        <v>0</v>
      </c>
      <c r="I38" s="35">
        <v>15</v>
      </c>
      <c r="J38" s="33">
        <v>28</v>
      </c>
      <c r="K38" s="33">
        <v>188</v>
      </c>
      <c r="L38" s="33">
        <v>451</v>
      </c>
      <c r="M38" s="33">
        <v>404</v>
      </c>
      <c r="N38" s="34">
        <v>1086</v>
      </c>
      <c r="O38" s="36">
        <v>1086</v>
      </c>
      <c r="P38" s="17"/>
      <c r="Q38" s="17"/>
    </row>
    <row r="39" spans="3:15" ht="49.5" customHeight="1">
      <c r="C39" s="145" t="s">
        <v>13</v>
      </c>
      <c r="D39" s="146"/>
      <c r="E39" s="146"/>
      <c r="F39" s="24">
        <v>0</v>
      </c>
      <c r="G39" s="24">
        <v>0</v>
      </c>
      <c r="H39" s="25">
        <v>0</v>
      </c>
      <c r="I39" s="26">
        <v>15</v>
      </c>
      <c r="J39" s="24">
        <v>27</v>
      </c>
      <c r="K39" s="24">
        <v>186</v>
      </c>
      <c r="L39" s="24">
        <v>449</v>
      </c>
      <c r="M39" s="24">
        <v>400</v>
      </c>
      <c r="N39" s="25">
        <v>1077</v>
      </c>
      <c r="O39" s="27">
        <v>1077</v>
      </c>
    </row>
    <row r="40" spans="3:15" ht="49.5" customHeight="1" thickBot="1">
      <c r="C40" s="151" t="s">
        <v>16</v>
      </c>
      <c r="D40" s="152"/>
      <c r="E40" s="152"/>
      <c r="F40" s="119">
        <v>0</v>
      </c>
      <c r="G40" s="119">
        <v>0</v>
      </c>
      <c r="H40" s="122">
        <v>0</v>
      </c>
      <c r="I40" s="123">
        <v>0</v>
      </c>
      <c r="J40" s="119">
        <v>1</v>
      </c>
      <c r="K40" s="119">
        <v>2</v>
      </c>
      <c r="L40" s="119">
        <v>2</v>
      </c>
      <c r="M40" s="119">
        <v>4</v>
      </c>
      <c r="N40" s="122">
        <v>9</v>
      </c>
      <c r="O40" s="121">
        <v>9</v>
      </c>
    </row>
    <row r="41" spans="3:15" ht="49.5" customHeight="1">
      <c r="C41" s="155" t="s">
        <v>35</v>
      </c>
      <c r="D41" s="156"/>
      <c r="E41" s="156"/>
      <c r="F41" s="33">
        <v>0</v>
      </c>
      <c r="G41" s="33">
        <v>0</v>
      </c>
      <c r="H41" s="34">
        <v>0</v>
      </c>
      <c r="I41" s="35">
        <v>140</v>
      </c>
      <c r="J41" s="33">
        <v>158</v>
      </c>
      <c r="K41" s="33">
        <v>179</v>
      </c>
      <c r="L41" s="33">
        <v>184</v>
      </c>
      <c r="M41" s="33">
        <v>106</v>
      </c>
      <c r="N41" s="34">
        <v>767</v>
      </c>
      <c r="O41" s="36">
        <v>767</v>
      </c>
    </row>
    <row r="42" spans="3:15" ht="49.5" customHeight="1">
      <c r="C42" s="145" t="s">
        <v>13</v>
      </c>
      <c r="D42" s="146"/>
      <c r="E42" s="146"/>
      <c r="F42" s="24">
        <v>0</v>
      </c>
      <c r="G42" s="24">
        <v>0</v>
      </c>
      <c r="H42" s="25">
        <v>0</v>
      </c>
      <c r="I42" s="26">
        <v>139</v>
      </c>
      <c r="J42" s="24">
        <v>157</v>
      </c>
      <c r="K42" s="24">
        <v>175</v>
      </c>
      <c r="L42" s="24">
        <v>183</v>
      </c>
      <c r="M42" s="24">
        <v>104</v>
      </c>
      <c r="N42" s="25">
        <v>758</v>
      </c>
      <c r="O42" s="27">
        <v>758</v>
      </c>
    </row>
    <row r="43" spans="3:15" ht="49.5" customHeight="1" thickBot="1">
      <c r="C43" s="151" t="s">
        <v>16</v>
      </c>
      <c r="D43" s="152"/>
      <c r="E43" s="152"/>
      <c r="F43" s="119">
        <v>0</v>
      </c>
      <c r="G43" s="119">
        <v>0</v>
      </c>
      <c r="H43" s="122">
        <v>0</v>
      </c>
      <c r="I43" s="123">
        <v>1</v>
      </c>
      <c r="J43" s="119">
        <v>1</v>
      </c>
      <c r="K43" s="119">
        <v>4</v>
      </c>
      <c r="L43" s="119">
        <v>1</v>
      </c>
      <c r="M43" s="119">
        <v>2</v>
      </c>
      <c r="N43" s="122">
        <v>9</v>
      </c>
      <c r="O43" s="121">
        <v>9</v>
      </c>
    </row>
    <row r="44" spans="3:15" ht="49.5" customHeight="1">
      <c r="C44" s="155" t="s">
        <v>21</v>
      </c>
      <c r="D44" s="156"/>
      <c r="E44" s="156"/>
      <c r="F44" s="33">
        <v>0</v>
      </c>
      <c r="G44" s="33">
        <v>0</v>
      </c>
      <c r="H44" s="34">
        <v>0</v>
      </c>
      <c r="I44" s="35">
        <v>7</v>
      </c>
      <c r="J44" s="33">
        <v>13</v>
      </c>
      <c r="K44" s="33">
        <v>47</v>
      </c>
      <c r="L44" s="33">
        <v>166</v>
      </c>
      <c r="M44" s="33">
        <v>145</v>
      </c>
      <c r="N44" s="34">
        <v>378</v>
      </c>
      <c r="O44" s="36">
        <v>378</v>
      </c>
    </row>
    <row r="45" spans="3:15" ht="49.5" customHeight="1">
      <c r="C45" s="145" t="s">
        <v>13</v>
      </c>
      <c r="D45" s="146"/>
      <c r="E45" s="146"/>
      <c r="F45" s="24">
        <v>0</v>
      </c>
      <c r="G45" s="24">
        <v>0</v>
      </c>
      <c r="H45" s="25">
        <v>0</v>
      </c>
      <c r="I45" s="26">
        <v>7</v>
      </c>
      <c r="J45" s="24">
        <v>13</v>
      </c>
      <c r="K45" s="24">
        <v>46</v>
      </c>
      <c r="L45" s="24">
        <v>163</v>
      </c>
      <c r="M45" s="24">
        <v>143</v>
      </c>
      <c r="N45" s="25">
        <v>372</v>
      </c>
      <c r="O45" s="27">
        <v>372</v>
      </c>
    </row>
    <row r="46" spans="3:15" ht="49.5" customHeight="1" thickBot="1">
      <c r="C46" s="151" t="s">
        <v>16</v>
      </c>
      <c r="D46" s="152"/>
      <c r="E46" s="152"/>
      <c r="F46" s="119">
        <v>0</v>
      </c>
      <c r="G46" s="119">
        <v>0</v>
      </c>
      <c r="H46" s="122">
        <v>0</v>
      </c>
      <c r="I46" s="123">
        <v>0</v>
      </c>
      <c r="J46" s="119">
        <v>0</v>
      </c>
      <c r="K46" s="119">
        <v>1</v>
      </c>
      <c r="L46" s="119">
        <v>3</v>
      </c>
      <c r="M46" s="119">
        <v>2</v>
      </c>
      <c r="N46" s="122">
        <v>6</v>
      </c>
      <c r="O46" s="121">
        <v>6</v>
      </c>
    </row>
    <row r="47" spans="3:15" ht="49.5" customHeight="1" thickBot="1">
      <c r="C47" s="153" t="s">
        <v>17</v>
      </c>
      <c r="D47" s="154"/>
      <c r="E47" s="154"/>
      <c r="F47" s="125">
        <v>0</v>
      </c>
      <c r="G47" s="125">
        <v>0</v>
      </c>
      <c r="H47" s="126">
        <v>0</v>
      </c>
      <c r="I47" s="127">
        <v>162</v>
      </c>
      <c r="J47" s="125">
        <v>199</v>
      </c>
      <c r="K47" s="125">
        <v>413</v>
      </c>
      <c r="L47" s="125">
        <v>798</v>
      </c>
      <c r="M47" s="125">
        <v>652</v>
      </c>
      <c r="N47" s="126">
        <v>2224</v>
      </c>
      <c r="O47" s="128">
        <v>2224</v>
      </c>
    </row>
    <row r="48" ht="34.5" customHeight="1"/>
  </sheetData>
  <sheetProtection/>
  <mergeCells count="43">
    <mergeCell ref="C6:E6"/>
    <mergeCell ref="C7:E7"/>
    <mergeCell ref="F6:G6"/>
    <mergeCell ref="F7:G7"/>
    <mergeCell ref="H6:I6"/>
    <mergeCell ref="H7:I7"/>
    <mergeCell ref="I28:O28"/>
    <mergeCell ref="P28:P29"/>
    <mergeCell ref="C28:E29"/>
    <mergeCell ref="C36:E37"/>
    <mergeCell ref="F36:H36"/>
    <mergeCell ref="O36:O37"/>
    <mergeCell ref="I36:N36"/>
    <mergeCell ref="F28:H28"/>
    <mergeCell ref="C20:E21"/>
    <mergeCell ref="C31:E31"/>
    <mergeCell ref="C32:E32"/>
    <mergeCell ref="F20:H20"/>
    <mergeCell ref="C23:E23"/>
    <mergeCell ref="C24:E24"/>
    <mergeCell ref="F1:N1"/>
    <mergeCell ref="F2:N2"/>
    <mergeCell ref="O2:P2"/>
    <mergeCell ref="O3:P3"/>
    <mergeCell ref="P20:P21"/>
    <mergeCell ref="I20:O20"/>
    <mergeCell ref="J6:K6"/>
    <mergeCell ref="J7:K7"/>
    <mergeCell ref="C39:E39"/>
    <mergeCell ref="C47:E47"/>
    <mergeCell ref="C40:E40"/>
    <mergeCell ref="C41:E41"/>
    <mergeCell ref="C42:E42"/>
    <mergeCell ref="C43:E43"/>
    <mergeCell ref="C44:E44"/>
    <mergeCell ref="C45:E45"/>
    <mergeCell ref="C46:E46"/>
    <mergeCell ref="C15:E15"/>
    <mergeCell ref="C11:E11"/>
    <mergeCell ref="N10:P10"/>
    <mergeCell ref="N9:P9"/>
    <mergeCell ref="C14:E14"/>
    <mergeCell ref="C16:E16"/>
  </mergeCells>
  <printOptions/>
  <pageMargins left="0.5905511811023623" right="0.49" top="0.7874015748031497" bottom="0.5905511811023623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0"/>
  <sheetViews>
    <sheetView zoomScale="55" zoomScaleNormal="55" zoomScalePageLayoutView="0" workbookViewId="0" topLeftCell="A1">
      <selection activeCell="G1" sqref="G1:M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88" t="s">
        <v>26</v>
      </c>
      <c r="H1" s="188"/>
      <c r="I1" s="188"/>
      <c r="J1" s="188"/>
      <c r="K1" s="188"/>
      <c r="L1" s="188"/>
      <c r="M1" s="188"/>
      <c r="N1" s="37"/>
      <c r="O1" s="4"/>
    </row>
    <row r="2" spans="5:16" ht="30" customHeight="1">
      <c r="E2" s="5"/>
      <c r="G2" s="158" t="s">
        <v>89</v>
      </c>
      <c r="H2" s="158"/>
      <c r="I2" s="158"/>
      <c r="J2" s="158"/>
      <c r="K2" s="158"/>
      <c r="L2" s="158"/>
      <c r="M2" s="158"/>
      <c r="N2" s="38"/>
      <c r="O2" s="189">
        <v>41086</v>
      </c>
      <c r="P2" s="189"/>
    </row>
    <row r="3" spans="5:17" ht="27.75" customHeight="1">
      <c r="E3" s="39"/>
      <c r="F3" s="40"/>
      <c r="N3" s="41"/>
      <c r="O3" s="189"/>
      <c r="P3" s="189"/>
      <c r="Q3" s="6"/>
    </row>
    <row r="4" spans="3:17" ht="27.75" customHeight="1">
      <c r="C4" s="7"/>
      <c r="N4" s="39"/>
      <c r="O4" s="189" t="s">
        <v>36</v>
      </c>
      <c r="P4" s="189"/>
      <c r="Q4" s="6"/>
    </row>
    <row r="5" spans="3:17" ht="27" customHeight="1">
      <c r="C5" s="7" t="s">
        <v>32</v>
      </c>
      <c r="E5" s="8"/>
      <c r="F5" s="9"/>
      <c r="N5" s="58"/>
      <c r="O5" s="58"/>
      <c r="P5" s="6"/>
      <c r="Q5" s="6"/>
    </row>
    <row r="6" spans="3:17" ht="9" customHeight="1" thickBot="1">
      <c r="C6" s="42"/>
      <c r="D6" s="42"/>
      <c r="E6" s="42"/>
      <c r="F6" s="43"/>
      <c r="L6" s="10"/>
      <c r="M6" s="10"/>
      <c r="N6" s="57"/>
      <c r="O6" s="57"/>
      <c r="P6" s="57"/>
      <c r="Q6" s="10"/>
    </row>
    <row r="7" spans="3:17" ht="30" customHeight="1" thickBot="1" thickTop="1">
      <c r="C7" s="190" t="s">
        <v>37</v>
      </c>
      <c r="D7" s="191"/>
      <c r="E7" s="191"/>
      <c r="F7" s="194" t="s">
        <v>38</v>
      </c>
      <c r="G7" s="195"/>
      <c r="H7" s="195"/>
      <c r="I7" s="196" t="s">
        <v>39</v>
      </c>
      <c r="J7" s="196"/>
      <c r="K7" s="196"/>
      <c r="L7" s="196"/>
      <c r="M7" s="196"/>
      <c r="N7" s="196"/>
      <c r="O7" s="197"/>
      <c r="P7" s="198" t="s">
        <v>6</v>
      </c>
      <c r="Q7" s="17"/>
    </row>
    <row r="8" spans="3:17" ht="42" customHeight="1" thickBot="1">
      <c r="C8" s="192"/>
      <c r="D8" s="193"/>
      <c r="E8" s="193"/>
      <c r="F8" s="44" t="s">
        <v>7</v>
      </c>
      <c r="G8" s="44" t="s">
        <v>8</v>
      </c>
      <c r="H8" s="45" t="s">
        <v>9</v>
      </c>
      <c r="I8" s="46" t="s">
        <v>40</v>
      </c>
      <c r="J8" s="47" t="s">
        <v>1</v>
      </c>
      <c r="K8" s="47" t="s">
        <v>2</v>
      </c>
      <c r="L8" s="47" t="s">
        <v>3</v>
      </c>
      <c r="M8" s="47" t="s">
        <v>4</v>
      </c>
      <c r="N8" s="47" t="s">
        <v>5</v>
      </c>
      <c r="O8" s="48" t="s">
        <v>9</v>
      </c>
      <c r="P8" s="199"/>
      <c r="Q8" s="17"/>
    </row>
    <row r="9" spans="3:17" ht="30" customHeight="1" thickBot="1">
      <c r="C9" s="49" t="s">
        <v>41</v>
      </c>
      <c r="D9" s="50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17"/>
    </row>
    <row r="10" spans="3:17" s="61" customFormat="1" ht="30" customHeight="1">
      <c r="C10" s="59" t="s">
        <v>42</v>
      </c>
      <c r="D10" s="53"/>
      <c r="E10" s="54"/>
      <c r="F10" s="60">
        <f>SUM(F11,F17,F20,F24,F28,F29)</f>
        <v>4608</v>
      </c>
      <c r="G10" s="60">
        <f>SUM(G11,G17,G20,G24,G28,G29)</f>
        <v>5311</v>
      </c>
      <c r="H10" s="85">
        <f>SUM(F10:G10)</f>
        <v>9919</v>
      </c>
      <c r="I10" s="135">
        <f aca="true" t="shared" si="0" ref="I10:N10">SUM(I11,I17,I20,I24,I28,I29)</f>
        <v>0</v>
      </c>
      <c r="J10" s="60">
        <f t="shared" si="0"/>
        <v>8259</v>
      </c>
      <c r="K10" s="60">
        <f t="shared" si="0"/>
        <v>5742</v>
      </c>
      <c r="L10" s="60">
        <f t="shared" si="0"/>
        <v>3569</v>
      </c>
      <c r="M10" s="60">
        <f t="shared" si="0"/>
        <v>2619</v>
      </c>
      <c r="N10" s="60">
        <f t="shared" si="0"/>
        <v>1286</v>
      </c>
      <c r="O10" s="129">
        <f>SUM(I10:N10)</f>
        <v>21475</v>
      </c>
      <c r="P10" s="87">
        <f>SUM(O10,H10)</f>
        <v>31394</v>
      </c>
      <c r="Q10" s="17"/>
    </row>
    <row r="11" spans="3:16" s="61" customFormat="1" ht="30" customHeight="1">
      <c r="C11" s="62"/>
      <c r="D11" s="63" t="s">
        <v>43</v>
      </c>
      <c r="E11" s="64"/>
      <c r="F11" s="65">
        <v>768</v>
      </c>
      <c r="G11" s="65">
        <v>1045</v>
      </c>
      <c r="H11" s="66">
        <v>1813</v>
      </c>
      <c r="I11" s="136">
        <v>0</v>
      </c>
      <c r="J11" s="65">
        <v>1681</v>
      </c>
      <c r="K11" s="65">
        <v>1176</v>
      </c>
      <c r="L11" s="65">
        <v>720</v>
      </c>
      <c r="M11" s="65">
        <v>615</v>
      </c>
      <c r="N11" s="65">
        <v>417</v>
      </c>
      <c r="O11" s="130">
        <v>4609</v>
      </c>
      <c r="P11" s="68">
        <v>6422</v>
      </c>
    </row>
    <row r="12" spans="3:16" s="61" customFormat="1" ht="30" customHeight="1">
      <c r="C12" s="62"/>
      <c r="D12" s="63"/>
      <c r="E12" s="69" t="s">
        <v>80</v>
      </c>
      <c r="F12" s="65">
        <v>681</v>
      </c>
      <c r="G12" s="65">
        <v>858</v>
      </c>
      <c r="H12" s="66">
        <v>1539</v>
      </c>
      <c r="I12" s="136">
        <v>0</v>
      </c>
      <c r="J12" s="65">
        <v>1079</v>
      </c>
      <c r="K12" s="65">
        <v>621</v>
      </c>
      <c r="L12" s="65">
        <v>298</v>
      </c>
      <c r="M12" s="65">
        <v>237</v>
      </c>
      <c r="N12" s="65">
        <v>142</v>
      </c>
      <c r="O12" s="130">
        <v>2377</v>
      </c>
      <c r="P12" s="68">
        <v>3916</v>
      </c>
    </row>
    <row r="13" spans="3:16" s="61" customFormat="1" ht="30" customHeight="1">
      <c r="C13" s="62"/>
      <c r="D13" s="63"/>
      <c r="E13" s="69" t="s">
        <v>81</v>
      </c>
      <c r="F13" s="65">
        <v>0</v>
      </c>
      <c r="G13" s="65">
        <v>0</v>
      </c>
      <c r="H13" s="66">
        <v>0</v>
      </c>
      <c r="I13" s="136">
        <v>0</v>
      </c>
      <c r="J13" s="65">
        <v>0</v>
      </c>
      <c r="K13" s="65">
        <v>5</v>
      </c>
      <c r="L13" s="65">
        <v>11</v>
      </c>
      <c r="M13" s="65">
        <v>22</v>
      </c>
      <c r="N13" s="65">
        <v>33</v>
      </c>
      <c r="O13" s="130">
        <v>71</v>
      </c>
      <c r="P13" s="68">
        <v>71</v>
      </c>
    </row>
    <row r="14" spans="3:16" s="61" customFormat="1" ht="30" customHeight="1">
      <c r="C14" s="62"/>
      <c r="D14" s="63"/>
      <c r="E14" s="69" t="s">
        <v>82</v>
      </c>
      <c r="F14" s="65">
        <v>29</v>
      </c>
      <c r="G14" s="65">
        <v>59</v>
      </c>
      <c r="H14" s="66">
        <v>88</v>
      </c>
      <c r="I14" s="136">
        <v>0</v>
      </c>
      <c r="J14" s="65">
        <v>166</v>
      </c>
      <c r="K14" s="65">
        <v>119</v>
      </c>
      <c r="L14" s="65">
        <v>101</v>
      </c>
      <c r="M14" s="65">
        <v>91</v>
      </c>
      <c r="N14" s="65">
        <v>81</v>
      </c>
      <c r="O14" s="130">
        <v>558</v>
      </c>
      <c r="P14" s="68">
        <v>646</v>
      </c>
    </row>
    <row r="15" spans="3:16" s="61" customFormat="1" ht="30" customHeight="1">
      <c r="C15" s="62"/>
      <c r="D15" s="63"/>
      <c r="E15" s="69" t="s">
        <v>83</v>
      </c>
      <c r="F15" s="65">
        <v>31</v>
      </c>
      <c r="G15" s="65">
        <v>75</v>
      </c>
      <c r="H15" s="66">
        <v>106</v>
      </c>
      <c r="I15" s="136">
        <v>0</v>
      </c>
      <c r="J15" s="65">
        <v>141</v>
      </c>
      <c r="K15" s="65">
        <v>127</v>
      </c>
      <c r="L15" s="65">
        <v>107</v>
      </c>
      <c r="M15" s="65">
        <v>59</v>
      </c>
      <c r="N15" s="65">
        <v>33</v>
      </c>
      <c r="O15" s="130">
        <v>467</v>
      </c>
      <c r="P15" s="68">
        <v>573</v>
      </c>
    </row>
    <row r="16" spans="3:16" s="61" customFormat="1" ht="30" customHeight="1">
      <c r="C16" s="62"/>
      <c r="D16" s="63"/>
      <c r="E16" s="69" t="s">
        <v>84</v>
      </c>
      <c r="F16" s="65">
        <v>27</v>
      </c>
      <c r="G16" s="65">
        <v>53</v>
      </c>
      <c r="H16" s="66">
        <v>80</v>
      </c>
      <c r="I16" s="136">
        <v>0</v>
      </c>
      <c r="J16" s="65">
        <v>295</v>
      </c>
      <c r="K16" s="65">
        <v>304</v>
      </c>
      <c r="L16" s="65">
        <v>203</v>
      </c>
      <c r="M16" s="65">
        <v>206</v>
      </c>
      <c r="N16" s="65">
        <v>128</v>
      </c>
      <c r="O16" s="130">
        <v>1136</v>
      </c>
      <c r="P16" s="68">
        <v>1216</v>
      </c>
    </row>
    <row r="17" spans="3:16" s="61" customFormat="1" ht="30" customHeight="1">
      <c r="C17" s="62"/>
      <c r="D17" s="70" t="s">
        <v>49</v>
      </c>
      <c r="E17" s="71"/>
      <c r="F17" s="65">
        <v>1295</v>
      </c>
      <c r="G17" s="65">
        <v>1357</v>
      </c>
      <c r="H17" s="66">
        <v>2652</v>
      </c>
      <c r="I17" s="136">
        <v>0</v>
      </c>
      <c r="J17" s="65">
        <v>1973</v>
      </c>
      <c r="K17" s="65">
        <v>1242</v>
      </c>
      <c r="L17" s="65">
        <v>670</v>
      </c>
      <c r="M17" s="65">
        <v>461</v>
      </c>
      <c r="N17" s="65">
        <v>158</v>
      </c>
      <c r="O17" s="130">
        <v>4504</v>
      </c>
      <c r="P17" s="68">
        <v>7156</v>
      </c>
    </row>
    <row r="18" spans="3:16" s="61" customFormat="1" ht="30" customHeight="1">
      <c r="C18" s="62"/>
      <c r="D18" s="63"/>
      <c r="E18" s="69" t="s">
        <v>50</v>
      </c>
      <c r="F18" s="65">
        <v>1049</v>
      </c>
      <c r="G18" s="65">
        <v>1048</v>
      </c>
      <c r="H18" s="66">
        <v>2097</v>
      </c>
      <c r="I18" s="136">
        <v>0</v>
      </c>
      <c r="J18" s="65">
        <v>1378</v>
      </c>
      <c r="K18" s="65">
        <v>891</v>
      </c>
      <c r="L18" s="65">
        <v>483</v>
      </c>
      <c r="M18" s="65">
        <v>360</v>
      </c>
      <c r="N18" s="65">
        <v>134</v>
      </c>
      <c r="O18" s="130">
        <v>3246</v>
      </c>
      <c r="P18" s="68">
        <v>5343</v>
      </c>
    </row>
    <row r="19" spans="3:16" s="61" customFormat="1" ht="30" customHeight="1">
      <c r="C19" s="62"/>
      <c r="D19" s="63"/>
      <c r="E19" s="69" t="s">
        <v>51</v>
      </c>
      <c r="F19" s="65">
        <v>246</v>
      </c>
      <c r="G19" s="65">
        <v>309</v>
      </c>
      <c r="H19" s="66">
        <v>555</v>
      </c>
      <c r="I19" s="136">
        <v>0</v>
      </c>
      <c r="J19" s="65">
        <v>595</v>
      </c>
      <c r="K19" s="65">
        <v>351</v>
      </c>
      <c r="L19" s="65">
        <v>187</v>
      </c>
      <c r="M19" s="65">
        <v>101</v>
      </c>
      <c r="N19" s="65">
        <v>24</v>
      </c>
      <c r="O19" s="130">
        <v>1258</v>
      </c>
      <c r="P19" s="68">
        <v>1813</v>
      </c>
    </row>
    <row r="20" spans="3:16" s="61" customFormat="1" ht="30" customHeight="1">
      <c r="C20" s="62"/>
      <c r="D20" s="70" t="s">
        <v>52</v>
      </c>
      <c r="E20" s="71"/>
      <c r="F20" s="65">
        <v>8</v>
      </c>
      <c r="G20" s="65">
        <v>22</v>
      </c>
      <c r="H20" s="66">
        <v>30</v>
      </c>
      <c r="I20" s="136">
        <v>0</v>
      </c>
      <c r="J20" s="65">
        <v>192</v>
      </c>
      <c r="K20" s="65">
        <v>180</v>
      </c>
      <c r="L20" s="65">
        <v>208</v>
      </c>
      <c r="M20" s="65">
        <v>159</v>
      </c>
      <c r="N20" s="65">
        <v>86</v>
      </c>
      <c r="O20" s="130">
        <v>825</v>
      </c>
      <c r="P20" s="68">
        <v>855</v>
      </c>
    </row>
    <row r="21" spans="3:16" s="61" customFormat="1" ht="30" customHeight="1">
      <c r="C21" s="62"/>
      <c r="D21" s="63"/>
      <c r="E21" s="69" t="s">
        <v>85</v>
      </c>
      <c r="F21" s="65">
        <v>7</v>
      </c>
      <c r="G21" s="65">
        <v>20</v>
      </c>
      <c r="H21" s="66">
        <v>27</v>
      </c>
      <c r="I21" s="136">
        <v>0</v>
      </c>
      <c r="J21" s="65">
        <v>149</v>
      </c>
      <c r="K21" s="65">
        <v>153</v>
      </c>
      <c r="L21" s="65">
        <v>189</v>
      </c>
      <c r="M21" s="65">
        <v>147</v>
      </c>
      <c r="N21" s="65">
        <v>80</v>
      </c>
      <c r="O21" s="130">
        <v>718</v>
      </c>
      <c r="P21" s="68">
        <v>745</v>
      </c>
    </row>
    <row r="22" spans="3:16" s="61" customFormat="1" ht="30" customHeight="1">
      <c r="C22" s="62"/>
      <c r="D22" s="63"/>
      <c r="E22" s="72" t="s">
        <v>86</v>
      </c>
      <c r="F22" s="65">
        <v>1</v>
      </c>
      <c r="G22" s="65">
        <v>2</v>
      </c>
      <c r="H22" s="66">
        <v>3</v>
      </c>
      <c r="I22" s="136">
        <v>0</v>
      </c>
      <c r="J22" s="65">
        <v>43</v>
      </c>
      <c r="K22" s="65">
        <v>27</v>
      </c>
      <c r="L22" s="65">
        <v>19</v>
      </c>
      <c r="M22" s="65">
        <v>12</v>
      </c>
      <c r="N22" s="65">
        <v>6</v>
      </c>
      <c r="O22" s="130">
        <v>107</v>
      </c>
      <c r="P22" s="68">
        <v>110</v>
      </c>
    </row>
    <row r="23" spans="3:16" s="61" customFormat="1" ht="30" customHeight="1">
      <c r="C23" s="62"/>
      <c r="D23" s="73"/>
      <c r="E23" s="72" t="s">
        <v>87</v>
      </c>
      <c r="F23" s="65">
        <v>0</v>
      </c>
      <c r="G23" s="65">
        <v>0</v>
      </c>
      <c r="H23" s="66">
        <v>0</v>
      </c>
      <c r="I23" s="136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130">
        <v>0</v>
      </c>
      <c r="P23" s="68">
        <v>0</v>
      </c>
    </row>
    <row r="24" spans="3:16" s="61" customFormat="1" ht="30" customHeight="1">
      <c r="C24" s="62"/>
      <c r="D24" s="70" t="s">
        <v>56</v>
      </c>
      <c r="E24" s="71"/>
      <c r="F24" s="65">
        <f>SUM(F25:F27)</f>
        <v>567</v>
      </c>
      <c r="G24" s="65">
        <f>SUM(G25:G27)</f>
        <v>843</v>
      </c>
      <c r="H24" s="66">
        <f>SUM(F24:G24)</f>
        <v>1410</v>
      </c>
      <c r="I24" s="136">
        <f aca="true" t="shared" si="1" ref="I24:N24">SUM(I25:I27)</f>
        <v>0</v>
      </c>
      <c r="J24" s="65">
        <f t="shared" si="1"/>
        <v>1273</v>
      </c>
      <c r="K24" s="65">
        <f t="shared" si="1"/>
        <v>1228</v>
      </c>
      <c r="L24" s="65">
        <f t="shared" si="1"/>
        <v>848</v>
      </c>
      <c r="M24" s="65">
        <f t="shared" si="1"/>
        <v>597</v>
      </c>
      <c r="N24" s="65">
        <f t="shared" si="1"/>
        <v>271</v>
      </c>
      <c r="O24" s="130">
        <f>SUM(I24:N24)</f>
        <v>4217</v>
      </c>
      <c r="P24" s="68">
        <f>SUM(O24,H24)</f>
        <v>5627</v>
      </c>
    </row>
    <row r="25" spans="3:16" s="61" customFormat="1" ht="30" customHeight="1">
      <c r="C25" s="62"/>
      <c r="D25" s="63"/>
      <c r="E25" s="72" t="s">
        <v>57</v>
      </c>
      <c r="F25" s="65">
        <v>498</v>
      </c>
      <c r="G25" s="65">
        <v>801</v>
      </c>
      <c r="H25" s="66">
        <v>1299</v>
      </c>
      <c r="I25" s="136">
        <v>0</v>
      </c>
      <c r="J25" s="65">
        <v>1221</v>
      </c>
      <c r="K25" s="65">
        <v>1189</v>
      </c>
      <c r="L25" s="65">
        <v>820</v>
      </c>
      <c r="M25" s="65">
        <v>582</v>
      </c>
      <c r="N25" s="65">
        <v>264</v>
      </c>
      <c r="O25" s="130">
        <v>4076</v>
      </c>
      <c r="P25" s="68">
        <v>5375</v>
      </c>
    </row>
    <row r="26" spans="3:16" s="61" customFormat="1" ht="30" customHeight="1">
      <c r="C26" s="62"/>
      <c r="D26" s="63"/>
      <c r="E26" s="72" t="s">
        <v>58</v>
      </c>
      <c r="F26" s="65">
        <v>29</v>
      </c>
      <c r="G26" s="65">
        <v>22</v>
      </c>
      <c r="H26" s="66">
        <f>SUM(F26:G26)</f>
        <v>51</v>
      </c>
      <c r="I26" s="136">
        <v>0</v>
      </c>
      <c r="J26" s="65">
        <v>27</v>
      </c>
      <c r="K26" s="65">
        <v>25</v>
      </c>
      <c r="L26" s="65">
        <v>16</v>
      </c>
      <c r="M26" s="65">
        <v>9</v>
      </c>
      <c r="N26" s="65">
        <v>4</v>
      </c>
      <c r="O26" s="130">
        <f>SUM(I26:N26)</f>
        <v>81</v>
      </c>
      <c r="P26" s="68">
        <f>SUM(O26,H26)</f>
        <v>132</v>
      </c>
    </row>
    <row r="27" spans="3:16" s="61" customFormat="1" ht="30" customHeight="1">
      <c r="C27" s="62"/>
      <c r="D27" s="63"/>
      <c r="E27" s="72" t="s">
        <v>59</v>
      </c>
      <c r="F27" s="65">
        <v>40</v>
      </c>
      <c r="G27" s="65">
        <v>20</v>
      </c>
      <c r="H27" s="66">
        <f>SUM(F27:G27)</f>
        <v>60</v>
      </c>
      <c r="I27" s="136">
        <v>0</v>
      </c>
      <c r="J27" s="65">
        <v>25</v>
      </c>
      <c r="K27" s="65">
        <v>14</v>
      </c>
      <c r="L27" s="65">
        <v>12</v>
      </c>
      <c r="M27" s="65">
        <v>6</v>
      </c>
      <c r="N27" s="65">
        <v>3</v>
      </c>
      <c r="O27" s="130">
        <f>SUM(I27:N27)</f>
        <v>60</v>
      </c>
      <c r="P27" s="68">
        <f>SUM(O27,H27)</f>
        <v>120</v>
      </c>
    </row>
    <row r="28" spans="3:16" s="61" customFormat="1" ht="30" customHeight="1">
      <c r="C28" s="62"/>
      <c r="D28" s="74" t="s">
        <v>60</v>
      </c>
      <c r="E28" s="75"/>
      <c r="F28" s="65">
        <v>21</v>
      </c>
      <c r="G28" s="65">
        <v>14</v>
      </c>
      <c r="H28" s="66">
        <v>35</v>
      </c>
      <c r="I28" s="136">
        <v>0</v>
      </c>
      <c r="J28" s="65">
        <v>80</v>
      </c>
      <c r="K28" s="65">
        <v>70</v>
      </c>
      <c r="L28" s="65">
        <v>54</v>
      </c>
      <c r="M28" s="65">
        <v>63</v>
      </c>
      <c r="N28" s="65">
        <v>30</v>
      </c>
      <c r="O28" s="130">
        <v>297</v>
      </c>
      <c r="P28" s="68">
        <v>332</v>
      </c>
    </row>
    <row r="29" spans="3:16" s="61" customFormat="1" ht="30" customHeight="1" thickBot="1">
      <c r="C29" s="76"/>
      <c r="D29" s="77" t="s">
        <v>61</v>
      </c>
      <c r="E29" s="78"/>
      <c r="F29" s="79">
        <v>1949</v>
      </c>
      <c r="G29" s="79">
        <v>2030</v>
      </c>
      <c r="H29" s="80">
        <v>3979</v>
      </c>
      <c r="I29" s="137">
        <v>0</v>
      </c>
      <c r="J29" s="79">
        <v>3060</v>
      </c>
      <c r="K29" s="79">
        <v>1846</v>
      </c>
      <c r="L29" s="79">
        <v>1069</v>
      </c>
      <c r="M29" s="79">
        <v>724</v>
      </c>
      <c r="N29" s="79">
        <v>324</v>
      </c>
      <c r="O29" s="131">
        <v>7023</v>
      </c>
      <c r="P29" s="82">
        <v>11002</v>
      </c>
    </row>
    <row r="30" spans="3:16" s="61" customFormat="1" ht="30" customHeight="1">
      <c r="C30" s="59" t="s">
        <v>62</v>
      </c>
      <c r="D30" s="83"/>
      <c r="E30" s="84"/>
      <c r="F30" s="60">
        <v>22</v>
      </c>
      <c r="G30" s="60">
        <v>21</v>
      </c>
      <c r="H30" s="85">
        <v>43</v>
      </c>
      <c r="I30" s="135">
        <v>0</v>
      </c>
      <c r="J30" s="60">
        <v>1099</v>
      </c>
      <c r="K30" s="60">
        <v>762</v>
      </c>
      <c r="L30" s="60">
        <v>627</v>
      </c>
      <c r="M30" s="60">
        <v>498</v>
      </c>
      <c r="N30" s="60">
        <v>278</v>
      </c>
      <c r="O30" s="129">
        <v>3264</v>
      </c>
      <c r="P30" s="87">
        <v>3307</v>
      </c>
    </row>
    <row r="31" spans="3:16" s="61" customFormat="1" ht="30" customHeight="1">
      <c r="C31" s="88"/>
      <c r="D31" s="74" t="s">
        <v>88</v>
      </c>
      <c r="E31" s="75"/>
      <c r="F31" s="89">
        <v>0</v>
      </c>
      <c r="G31" s="89">
        <v>0</v>
      </c>
      <c r="H31" s="90">
        <v>0</v>
      </c>
      <c r="I31" s="138">
        <v>0</v>
      </c>
      <c r="J31" s="89">
        <v>117</v>
      </c>
      <c r="K31" s="89">
        <v>100</v>
      </c>
      <c r="L31" s="89">
        <v>69</v>
      </c>
      <c r="M31" s="89">
        <v>58</v>
      </c>
      <c r="N31" s="89">
        <v>9</v>
      </c>
      <c r="O31" s="132">
        <v>353</v>
      </c>
      <c r="P31" s="92">
        <v>353</v>
      </c>
    </row>
    <row r="32" spans="3:16" s="61" customFormat="1" ht="30" customHeight="1">
      <c r="C32" s="62"/>
      <c r="D32" s="74" t="s">
        <v>64</v>
      </c>
      <c r="E32" s="75"/>
      <c r="F32" s="65">
        <v>0</v>
      </c>
      <c r="G32" s="65">
        <v>0</v>
      </c>
      <c r="H32" s="66">
        <v>0</v>
      </c>
      <c r="I32" s="138">
        <v>0</v>
      </c>
      <c r="J32" s="65">
        <v>19</v>
      </c>
      <c r="K32" s="65">
        <v>23</v>
      </c>
      <c r="L32" s="65">
        <v>22</v>
      </c>
      <c r="M32" s="65">
        <v>7</v>
      </c>
      <c r="N32" s="65">
        <v>6</v>
      </c>
      <c r="O32" s="130">
        <v>77</v>
      </c>
      <c r="P32" s="68">
        <v>77</v>
      </c>
    </row>
    <row r="33" spans="3:16" s="61" customFormat="1" ht="30" customHeight="1">
      <c r="C33" s="62"/>
      <c r="D33" s="74" t="s">
        <v>79</v>
      </c>
      <c r="E33" s="75"/>
      <c r="F33" s="65">
        <v>0</v>
      </c>
      <c r="G33" s="65">
        <v>0</v>
      </c>
      <c r="H33" s="66">
        <v>0</v>
      </c>
      <c r="I33" s="138">
        <v>0</v>
      </c>
      <c r="J33" s="65">
        <v>728</v>
      </c>
      <c r="K33" s="65">
        <v>440</v>
      </c>
      <c r="L33" s="65">
        <v>249</v>
      </c>
      <c r="M33" s="65">
        <v>123</v>
      </c>
      <c r="N33" s="65">
        <v>44</v>
      </c>
      <c r="O33" s="130">
        <v>1584</v>
      </c>
      <c r="P33" s="68">
        <v>1584</v>
      </c>
    </row>
    <row r="34" spans="3:16" s="61" customFormat="1" ht="30" customHeight="1">
      <c r="C34" s="62"/>
      <c r="D34" s="74" t="s">
        <v>65</v>
      </c>
      <c r="E34" s="75"/>
      <c r="F34" s="65">
        <v>2</v>
      </c>
      <c r="G34" s="65">
        <v>1</v>
      </c>
      <c r="H34" s="66">
        <v>3</v>
      </c>
      <c r="I34" s="136">
        <v>0</v>
      </c>
      <c r="J34" s="65">
        <v>49</v>
      </c>
      <c r="K34" s="65">
        <v>40</v>
      </c>
      <c r="L34" s="65">
        <v>63</v>
      </c>
      <c r="M34" s="65">
        <v>33</v>
      </c>
      <c r="N34" s="65">
        <v>28</v>
      </c>
      <c r="O34" s="130">
        <v>213</v>
      </c>
      <c r="P34" s="68">
        <v>216</v>
      </c>
    </row>
    <row r="35" spans="3:16" s="61" customFormat="1" ht="30" customHeight="1">
      <c r="C35" s="62"/>
      <c r="D35" s="74" t="s">
        <v>66</v>
      </c>
      <c r="E35" s="75"/>
      <c r="F35" s="65">
        <v>20</v>
      </c>
      <c r="G35" s="65">
        <v>18</v>
      </c>
      <c r="H35" s="66">
        <v>38</v>
      </c>
      <c r="I35" s="136">
        <v>0</v>
      </c>
      <c r="J35" s="65">
        <v>119</v>
      </c>
      <c r="K35" s="65">
        <v>67</v>
      </c>
      <c r="L35" s="65">
        <v>60</v>
      </c>
      <c r="M35" s="65">
        <v>24</v>
      </c>
      <c r="N35" s="65">
        <v>11</v>
      </c>
      <c r="O35" s="130">
        <v>281</v>
      </c>
      <c r="P35" s="68">
        <v>319</v>
      </c>
    </row>
    <row r="36" spans="3:16" s="61" customFormat="1" ht="30" customHeight="1">
      <c r="C36" s="62"/>
      <c r="D36" s="74" t="s">
        <v>67</v>
      </c>
      <c r="E36" s="75"/>
      <c r="F36" s="65">
        <v>0</v>
      </c>
      <c r="G36" s="65">
        <v>2</v>
      </c>
      <c r="H36" s="66">
        <v>2</v>
      </c>
      <c r="I36" s="138">
        <v>0</v>
      </c>
      <c r="J36" s="65">
        <v>63</v>
      </c>
      <c r="K36" s="65">
        <v>85</v>
      </c>
      <c r="L36" s="65">
        <v>100</v>
      </c>
      <c r="M36" s="65">
        <v>79</v>
      </c>
      <c r="N36" s="65">
        <v>33</v>
      </c>
      <c r="O36" s="130">
        <v>360</v>
      </c>
      <c r="P36" s="68">
        <v>362</v>
      </c>
    </row>
    <row r="37" spans="3:16" s="61" customFormat="1" ht="30" customHeight="1">
      <c r="C37" s="62"/>
      <c r="D37" s="74" t="s">
        <v>68</v>
      </c>
      <c r="E37" s="75"/>
      <c r="F37" s="65">
        <v>0</v>
      </c>
      <c r="G37" s="65">
        <v>0</v>
      </c>
      <c r="H37" s="66">
        <v>0</v>
      </c>
      <c r="I37" s="138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130">
        <v>0</v>
      </c>
      <c r="P37" s="68">
        <v>0</v>
      </c>
    </row>
    <row r="38" spans="3:16" s="61" customFormat="1" ht="30" customHeight="1">
      <c r="C38" s="62"/>
      <c r="D38" s="181" t="s">
        <v>69</v>
      </c>
      <c r="E38" s="182"/>
      <c r="F38" s="65">
        <v>0</v>
      </c>
      <c r="G38" s="65">
        <v>0</v>
      </c>
      <c r="H38" s="66">
        <v>0</v>
      </c>
      <c r="I38" s="138">
        <v>0</v>
      </c>
      <c r="J38" s="65">
        <v>4</v>
      </c>
      <c r="K38" s="65">
        <v>7</v>
      </c>
      <c r="L38" s="65">
        <v>64</v>
      </c>
      <c r="M38" s="65">
        <v>174</v>
      </c>
      <c r="N38" s="65">
        <v>147</v>
      </c>
      <c r="O38" s="130">
        <v>396</v>
      </c>
      <c r="P38" s="68">
        <v>396</v>
      </c>
    </row>
    <row r="39" spans="3:16" s="61" customFormat="1" ht="30" customHeight="1" thickBot="1">
      <c r="C39" s="76"/>
      <c r="D39" s="183" t="s">
        <v>70</v>
      </c>
      <c r="E39" s="184"/>
      <c r="F39" s="93">
        <v>0</v>
      </c>
      <c r="G39" s="93">
        <v>0</v>
      </c>
      <c r="H39" s="94">
        <v>0</v>
      </c>
      <c r="I39" s="139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133">
        <v>0</v>
      </c>
      <c r="P39" s="96">
        <v>0</v>
      </c>
    </row>
    <row r="40" spans="3:16" s="61" customFormat="1" ht="30" customHeight="1">
      <c r="C40" s="59" t="s">
        <v>71</v>
      </c>
      <c r="D40" s="83"/>
      <c r="E40" s="84"/>
      <c r="F40" s="60">
        <v>0</v>
      </c>
      <c r="G40" s="60">
        <v>0</v>
      </c>
      <c r="H40" s="85">
        <v>0</v>
      </c>
      <c r="I40" s="140">
        <v>0</v>
      </c>
      <c r="J40" s="60">
        <v>164</v>
      </c>
      <c r="K40" s="60">
        <v>202</v>
      </c>
      <c r="L40" s="60">
        <v>417</v>
      </c>
      <c r="M40" s="60">
        <v>811</v>
      </c>
      <c r="N40" s="60">
        <v>657</v>
      </c>
      <c r="O40" s="129">
        <v>2251</v>
      </c>
      <c r="P40" s="87">
        <v>2251</v>
      </c>
    </row>
    <row r="41" spans="3:16" s="61" customFormat="1" ht="30" customHeight="1">
      <c r="C41" s="62"/>
      <c r="D41" s="74" t="s">
        <v>72</v>
      </c>
      <c r="E41" s="75"/>
      <c r="F41" s="65">
        <v>0</v>
      </c>
      <c r="G41" s="65">
        <v>0</v>
      </c>
      <c r="H41" s="66">
        <v>0</v>
      </c>
      <c r="I41" s="138">
        <v>0</v>
      </c>
      <c r="J41" s="65">
        <v>15</v>
      </c>
      <c r="K41" s="65">
        <v>28</v>
      </c>
      <c r="L41" s="65">
        <v>188</v>
      </c>
      <c r="M41" s="65">
        <v>455</v>
      </c>
      <c r="N41" s="65">
        <v>406</v>
      </c>
      <c r="O41" s="130">
        <v>1092</v>
      </c>
      <c r="P41" s="68">
        <v>1092</v>
      </c>
    </row>
    <row r="42" spans="3:16" s="61" customFormat="1" ht="30" customHeight="1">
      <c r="C42" s="62"/>
      <c r="D42" s="74" t="s">
        <v>73</v>
      </c>
      <c r="E42" s="75"/>
      <c r="F42" s="65">
        <v>0</v>
      </c>
      <c r="G42" s="65">
        <v>0</v>
      </c>
      <c r="H42" s="66">
        <v>0</v>
      </c>
      <c r="I42" s="138">
        <v>0</v>
      </c>
      <c r="J42" s="65">
        <v>141</v>
      </c>
      <c r="K42" s="65">
        <v>160</v>
      </c>
      <c r="L42" s="65">
        <v>181</v>
      </c>
      <c r="M42" s="65">
        <v>183</v>
      </c>
      <c r="N42" s="65">
        <v>105</v>
      </c>
      <c r="O42" s="130">
        <v>770</v>
      </c>
      <c r="P42" s="68">
        <v>770</v>
      </c>
    </row>
    <row r="43" spans="3:16" s="61" customFormat="1" ht="30" customHeight="1" thickBot="1">
      <c r="C43" s="76"/>
      <c r="D43" s="77" t="s">
        <v>74</v>
      </c>
      <c r="E43" s="78"/>
      <c r="F43" s="79">
        <v>0</v>
      </c>
      <c r="G43" s="79">
        <v>0</v>
      </c>
      <c r="H43" s="80">
        <v>0</v>
      </c>
      <c r="I43" s="141">
        <v>0</v>
      </c>
      <c r="J43" s="79">
        <v>8</v>
      </c>
      <c r="K43" s="79">
        <v>14</v>
      </c>
      <c r="L43" s="79">
        <v>48</v>
      </c>
      <c r="M43" s="79">
        <v>173</v>
      </c>
      <c r="N43" s="79">
        <v>146</v>
      </c>
      <c r="O43" s="131">
        <v>389</v>
      </c>
      <c r="P43" s="82">
        <v>389</v>
      </c>
    </row>
    <row r="44" spans="3:16" s="61" customFormat="1" ht="30" customHeight="1" thickBot="1">
      <c r="C44" s="185" t="s">
        <v>75</v>
      </c>
      <c r="D44" s="186"/>
      <c r="E44" s="187"/>
      <c r="F44" s="99">
        <f>SUM(F10,F30,F40)</f>
        <v>4630</v>
      </c>
      <c r="G44" s="99">
        <f>SUM(G10,G30,G40)</f>
        <v>5332</v>
      </c>
      <c r="H44" s="101">
        <f>SUM(F44:G44)</f>
        <v>9962</v>
      </c>
      <c r="I44" s="142">
        <f aca="true" t="shared" si="2" ref="I44:N44">SUM(I10,I30,I40)</f>
        <v>0</v>
      </c>
      <c r="J44" s="99">
        <f t="shared" si="2"/>
        <v>9522</v>
      </c>
      <c r="K44" s="99">
        <f t="shared" si="2"/>
        <v>6706</v>
      </c>
      <c r="L44" s="99">
        <f t="shared" si="2"/>
        <v>4613</v>
      </c>
      <c r="M44" s="99">
        <f t="shared" si="2"/>
        <v>3928</v>
      </c>
      <c r="N44" s="99">
        <f t="shared" si="2"/>
        <v>2221</v>
      </c>
      <c r="O44" s="134">
        <f>SUM(I44:N44)</f>
        <v>26990</v>
      </c>
      <c r="P44" s="103">
        <f>SUM(O44,H44)</f>
        <v>36952</v>
      </c>
    </row>
    <row r="45" spans="3:17" s="61" customFormat="1" ht="30" customHeight="1" thickBot="1" thickTop="1">
      <c r="C45" s="100" t="s">
        <v>76</v>
      </c>
      <c r="D45" s="55"/>
      <c r="E45" s="55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143"/>
      <c r="Q45" s="17"/>
    </row>
    <row r="46" spans="3:17" s="61" customFormat="1" ht="30" customHeight="1">
      <c r="C46" s="59" t="s">
        <v>42</v>
      </c>
      <c r="D46" s="53"/>
      <c r="E46" s="54"/>
      <c r="F46" s="60">
        <v>4980124</v>
      </c>
      <c r="G46" s="60">
        <v>8931124</v>
      </c>
      <c r="H46" s="85">
        <v>13911248</v>
      </c>
      <c r="I46" s="86">
        <v>0</v>
      </c>
      <c r="J46" s="60">
        <v>24287574</v>
      </c>
      <c r="K46" s="60">
        <v>20639527</v>
      </c>
      <c r="L46" s="60">
        <v>16909590</v>
      </c>
      <c r="M46" s="60">
        <v>15228761</v>
      </c>
      <c r="N46" s="60">
        <v>8147461</v>
      </c>
      <c r="O46" s="129">
        <v>85212913</v>
      </c>
      <c r="P46" s="87">
        <v>99124161</v>
      </c>
      <c r="Q46" s="17"/>
    </row>
    <row r="47" spans="3:16" s="61" customFormat="1" ht="30" customHeight="1">
      <c r="C47" s="62"/>
      <c r="D47" s="63" t="s">
        <v>43</v>
      </c>
      <c r="E47" s="64"/>
      <c r="F47" s="65">
        <v>1255243</v>
      </c>
      <c r="G47" s="65">
        <v>2225515</v>
      </c>
      <c r="H47" s="66">
        <v>3480758</v>
      </c>
      <c r="I47" s="67">
        <v>0</v>
      </c>
      <c r="J47" s="65">
        <v>4479609</v>
      </c>
      <c r="K47" s="65">
        <v>4091657</v>
      </c>
      <c r="L47" s="65">
        <v>3202643</v>
      </c>
      <c r="M47" s="65">
        <v>2909305</v>
      </c>
      <c r="N47" s="65">
        <v>2619518</v>
      </c>
      <c r="O47" s="130">
        <v>17302732</v>
      </c>
      <c r="P47" s="68">
        <v>20783490</v>
      </c>
    </row>
    <row r="48" spans="3:16" s="61" customFormat="1" ht="30" customHeight="1">
      <c r="C48" s="62"/>
      <c r="D48" s="63"/>
      <c r="E48" s="69" t="s">
        <v>44</v>
      </c>
      <c r="F48" s="65">
        <v>1067731</v>
      </c>
      <c r="G48" s="65">
        <v>1721419</v>
      </c>
      <c r="H48" s="66">
        <v>2789150</v>
      </c>
      <c r="I48" s="67">
        <v>0</v>
      </c>
      <c r="J48" s="65">
        <v>3121474</v>
      </c>
      <c r="K48" s="65">
        <v>2784514</v>
      </c>
      <c r="L48" s="65">
        <v>2104778</v>
      </c>
      <c r="M48" s="65">
        <v>1933339</v>
      </c>
      <c r="N48" s="65">
        <v>1835756</v>
      </c>
      <c r="O48" s="130">
        <v>11779861</v>
      </c>
      <c r="P48" s="68">
        <v>14569011</v>
      </c>
    </row>
    <row r="49" spans="3:16" s="61" customFormat="1" ht="30" customHeight="1">
      <c r="C49" s="62"/>
      <c r="D49" s="63"/>
      <c r="E49" s="69" t="s">
        <v>45</v>
      </c>
      <c r="F49" s="65">
        <v>0</v>
      </c>
      <c r="G49" s="65">
        <v>0</v>
      </c>
      <c r="H49" s="66">
        <v>0</v>
      </c>
      <c r="I49" s="67">
        <v>0</v>
      </c>
      <c r="J49" s="65">
        <v>0</v>
      </c>
      <c r="K49" s="65">
        <v>29348</v>
      </c>
      <c r="L49" s="65">
        <v>81664</v>
      </c>
      <c r="M49" s="65">
        <v>143741</v>
      </c>
      <c r="N49" s="65">
        <v>216536</v>
      </c>
      <c r="O49" s="130">
        <v>471289</v>
      </c>
      <c r="P49" s="68">
        <v>471289</v>
      </c>
    </row>
    <row r="50" spans="3:16" s="61" customFormat="1" ht="30" customHeight="1">
      <c r="C50" s="62"/>
      <c r="D50" s="63"/>
      <c r="E50" s="69" t="s">
        <v>46</v>
      </c>
      <c r="F50" s="65">
        <v>71300</v>
      </c>
      <c r="G50" s="65">
        <v>193360</v>
      </c>
      <c r="H50" s="66">
        <v>264660</v>
      </c>
      <c r="I50" s="67">
        <v>0</v>
      </c>
      <c r="J50" s="65">
        <v>572903</v>
      </c>
      <c r="K50" s="65">
        <v>508604</v>
      </c>
      <c r="L50" s="65">
        <v>389359</v>
      </c>
      <c r="M50" s="65">
        <v>405900</v>
      </c>
      <c r="N50" s="65">
        <v>367738</v>
      </c>
      <c r="O50" s="130">
        <v>2244504</v>
      </c>
      <c r="P50" s="68">
        <v>2509164</v>
      </c>
    </row>
    <row r="51" spans="3:16" s="61" customFormat="1" ht="30" customHeight="1">
      <c r="C51" s="62"/>
      <c r="D51" s="63"/>
      <c r="E51" s="69" t="s">
        <v>47</v>
      </c>
      <c r="F51" s="65">
        <v>89405</v>
      </c>
      <c r="G51" s="65">
        <v>268208</v>
      </c>
      <c r="H51" s="66">
        <v>357613</v>
      </c>
      <c r="I51" s="67">
        <v>0</v>
      </c>
      <c r="J51" s="65">
        <v>534619</v>
      </c>
      <c r="K51" s="65">
        <v>519557</v>
      </c>
      <c r="L51" s="65">
        <v>467391</v>
      </c>
      <c r="M51" s="65">
        <v>272516</v>
      </c>
      <c r="N51" s="65">
        <v>107250</v>
      </c>
      <c r="O51" s="130">
        <v>1901333</v>
      </c>
      <c r="P51" s="68">
        <v>2258946</v>
      </c>
    </row>
    <row r="52" spans="3:16" s="61" customFormat="1" ht="30" customHeight="1">
      <c r="C52" s="62"/>
      <c r="D52" s="63"/>
      <c r="E52" s="69" t="s">
        <v>48</v>
      </c>
      <c r="F52" s="65">
        <v>26807</v>
      </c>
      <c r="G52" s="65">
        <v>42528</v>
      </c>
      <c r="H52" s="66">
        <v>69335</v>
      </c>
      <c r="I52" s="67">
        <v>0</v>
      </c>
      <c r="J52" s="65">
        <v>250613</v>
      </c>
      <c r="K52" s="65">
        <v>249634</v>
      </c>
      <c r="L52" s="65">
        <v>159451</v>
      </c>
      <c r="M52" s="65">
        <v>153809</v>
      </c>
      <c r="N52" s="65">
        <v>92238</v>
      </c>
      <c r="O52" s="130">
        <v>905745</v>
      </c>
      <c r="P52" s="68">
        <v>975080</v>
      </c>
    </row>
    <row r="53" spans="3:16" s="61" customFormat="1" ht="30" customHeight="1">
      <c r="C53" s="62"/>
      <c r="D53" s="70" t="s">
        <v>49</v>
      </c>
      <c r="E53" s="71"/>
      <c r="F53" s="65">
        <v>2457581</v>
      </c>
      <c r="G53" s="65">
        <v>5020072</v>
      </c>
      <c r="H53" s="66">
        <v>7477653</v>
      </c>
      <c r="I53" s="67">
        <v>0</v>
      </c>
      <c r="J53" s="65">
        <v>12848307</v>
      </c>
      <c r="K53" s="65">
        <v>10362514</v>
      </c>
      <c r="L53" s="65">
        <v>7526045</v>
      </c>
      <c r="M53" s="65">
        <v>6364232</v>
      </c>
      <c r="N53" s="65">
        <v>2554371</v>
      </c>
      <c r="O53" s="130">
        <v>39655469</v>
      </c>
      <c r="P53" s="68">
        <v>47133122</v>
      </c>
    </row>
    <row r="54" spans="3:16" s="61" customFormat="1" ht="30" customHeight="1">
      <c r="C54" s="62"/>
      <c r="D54" s="63"/>
      <c r="E54" s="69" t="s">
        <v>50</v>
      </c>
      <c r="F54" s="65">
        <v>1951027</v>
      </c>
      <c r="G54" s="65">
        <v>3794902</v>
      </c>
      <c r="H54" s="66">
        <v>5745929</v>
      </c>
      <c r="I54" s="67">
        <v>0</v>
      </c>
      <c r="J54" s="65">
        <v>9290000</v>
      </c>
      <c r="K54" s="65">
        <v>7713977</v>
      </c>
      <c r="L54" s="65">
        <v>5864461</v>
      </c>
      <c r="M54" s="65">
        <v>5337471</v>
      </c>
      <c r="N54" s="65">
        <v>2253447</v>
      </c>
      <c r="O54" s="130">
        <v>30459356</v>
      </c>
      <c r="P54" s="68">
        <v>36205285</v>
      </c>
    </row>
    <row r="55" spans="3:16" s="61" customFormat="1" ht="30" customHeight="1">
      <c r="C55" s="62"/>
      <c r="D55" s="63"/>
      <c r="E55" s="69" t="s">
        <v>51</v>
      </c>
      <c r="F55" s="65">
        <v>506554</v>
      </c>
      <c r="G55" s="65">
        <v>1225170</v>
      </c>
      <c r="H55" s="66">
        <v>1731724</v>
      </c>
      <c r="I55" s="67">
        <v>0</v>
      </c>
      <c r="J55" s="65">
        <v>3558307</v>
      </c>
      <c r="K55" s="65">
        <v>2648537</v>
      </c>
      <c r="L55" s="65">
        <v>1661584</v>
      </c>
      <c r="M55" s="65">
        <v>1026761</v>
      </c>
      <c r="N55" s="65">
        <v>300924</v>
      </c>
      <c r="O55" s="130">
        <v>9196113</v>
      </c>
      <c r="P55" s="68">
        <v>10927837</v>
      </c>
    </row>
    <row r="56" spans="3:16" s="61" customFormat="1" ht="30" customHeight="1">
      <c r="C56" s="62"/>
      <c r="D56" s="70" t="s">
        <v>52</v>
      </c>
      <c r="E56" s="71"/>
      <c r="F56" s="65">
        <v>14290</v>
      </c>
      <c r="G56" s="65">
        <v>124019</v>
      </c>
      <c r="H56" s="66">
        <v>138309</v>
      </c>
      <c r="I56" s="67">
        <v>0</v>
      </c>
      <c r="J56" s="65">
        <v>1099559</v>
      </c>
      <c r="K56" s="65">
        <v>1293027</v>
      </c>
      <c r="L56" s="65">
        <v>2250405</v>
      </c>
      <c r="M56" s="65">
        <v>2452287</v>
      </c>
      <c r="N56" s="65">
        <v>1297339</v>
      </c>
      <c r="O56" s="130">
        <v>8392617</v>
      </c>
      <c r="P56" s="68">
        <v>8530926</v>
      </c>
    </row>
    <row r="57" spans="3:16" s="61" customFormat="1" ht="30" customHeight="1">
      <c r="C57" s="62"/>
      <c r="D57" s="63"/>
      <c r="E57" s="69" t="s">
        <v>53</v>
      </c>
      <c r="F57" s="65">
        <v>11968</v>
      </c>
      <c r="G57" s="65">
        <v>109516</v>
      </c>
      <c r="H57" s="66">
        <v>121484</v>
      </c>
      <c r="I57" s="67">
        <v>0</v>
      </c>
      <c r="J57" s="65">
        <v>846923</v>
      </c>
      <c r="K57" s="65">
        <v>1071286</v>
      </c>
      <c r="L57" s="65">
        <v>2110043</v>
      </c>
      <c r="M57" s="65">
        <v>2369160</v>
      </c>
      <c r="N57" s="65">
        <v>1256750</v>
      </c>
      <c r="O57" s="130">
        <v>7654162</v>
      </c>
      <c r="P57" s="68">
        <v>7775646</v>
      </c>
    </row>
    <row r="58" spans="3:16" s="61" customFormat="1" ht="30" customHeight="1">
      <c r="C58" s="62"/>
      <c r="D58" s="63"/>
      <c r="E58" s="72" t="s">
        <v>54</v>
      </c>
      <c r="F58" s="65">
        <v>2322</v>
      </c>
      <c r="G58" s="65">
        <v>14503</v>
      </c>
      <c r="H58" s="66">
        <v>16825</v>
      </c>
      <c r="I58" s="67">
        <v>0</v>
      </c>
      <c r="J58" s="65">
        <v>252636</v>
      </c>
      <c r="K58" s="65">
        <v>221741</v>
      </c>
      <c r="L58" s="65">
        <v>140362</v>
      </c>
      <c r="M58" s="65">
        <v>83127</v>
      </c>
      <c r="N58" s="65">
        <v>40589</v>
      </c>
      <c r="O58" s="130">
        <v>738455</v>
      </c>
      <c r="P58" s="68">
        <v>755280</v>
      </c>
    </row>
    <row r="59" spans="3:16" s="61" customFormat="1" ht="30" customHeight="1">
      <c r="C59" s="62"/>
      <c r="D59" s="73"/>
      <c r="E59" s="72" t="s">
        <v>55</v>
      </c>
      <c r="F59" s="65">
        <v>0</v>
      </c>
      <c r="G59" s="65">
        <v>0</v>
      </c>
      <c r="H59" s="66">
        <v>0</v>
      </c>
      <c r="I59" s="67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130">
        <v>0</v>
      </c>
      <c r="P59" s="68">
        <v>0</v>
      </c>
    </row>
    <row r="60" spans="3:16" s="61" customFormat="1" ht="30" customHeight="1">
      <c r="C60" s="62"/>
      <c r="D60" s="70" t="s">
        <v>56</v>
      </c>
      <c r="E60" s="71"/>
      <c r="F60" s="65">
        <v>265259</v>
      </c>
      <c r="G60" s="65">
        <v>532976</v>
      </c>
      <c r="H60" s="66">
        <v>798235</v>
      </c>
      <c r="I60" s="67">
        <v>0</v>
      </c>
      <c r="J60" s="65">
        <v>923845</v>
      </c>
      <c r="K60" s="65">
        <v>1472764</v>
      </c>
      <c r="L60" s="65">
        <v>1259749</v>
      </c>
      <c r="M60" s="65">
        <v>1035391</v>
      </c>
      <c r="N60" s="65">
        <v>542456</v>
      </c>
      <c r="O60" s="130">
        <v>5234205</v>
      </c>
      <c r="P60" s="68">
        <v>6032440</v>
      </c>
    </row>
    <row r="61" spans="3:16" s="61" customFormat="1" ht="30" customHeight="1">
      <c r="C61" s="62"/>
      <c r="D61" s="63"/>
      <c r="E61" s="72" t="s">
        <v>57</v>
      </c>
      <c r="F61" s="65">
        <v>265259</v>
      </c>
      <c r="G61" s="65">
        <v>532976</v>
      </c>
      <c r="H61" s="66">
        <v>798235</v>
      </c>
      <c r="I61" s="67">
        <v>0</v>
      </c>
      <c r="J61" s="65">
        <v>923845</v>
      </c>
      <c r="K61" s="65">
        <v>1472764</v>
      </c>
      <c r="L61" s="65">
        <v>1259749</v>
      </c>
      <c r="M61" s="65">
        <v>1035391</v>
      </c>
      <c r="N61" s="65">
        <v>542456</v>
      </c>
      <c r="O61" s="130">
        <v>5234205</v>
      </c>
      <c r="P61" s="68">
        <v>6032440</v>
      </c>
    </row>
    <row r="62" spans="3:16" s="61" customFormat="1" ht="30" customHeight="1" hidden="1">
      <c r="C62" s="62"/>
      <c r="D62" s="63"/>
      <c r="E62" s="72" t="s">
        <v>58</v>
      </c>
      <c r="F62" s="65">
        <v>0</v>
      </c>
      <c r="G62" s="65">
        <v>0</v>
      </c>
      <c r="H62" s="66">
        <v>0</v>
      </c>
      <c r="I62" s="67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130">
        <v>0</v>
      </c>
      <c r="P62" s="68">
        <v>0</v>
      </c>
    </row>
    <row r="63" spans="3:16" s="61" customFormat="1" ht="30" customHeight="1" hidden="1">
      <c r="C63" s="62"/>
      <c r="D63" s="63"/>
      <c r="E63" s="72" t="s">
        <v>59</v>
      </c>
      <c r="F63" s="65">
        <v>0</v>
      </c>
      <c r="G63" s="65">
        <v>0</v>
      </c>
      <c r="H63" s="66">
        <v>0</v>
      </c>
      <c r="I63" s="67">
        <v>0</v>
      </c>
      <c r="J63" s="65">
        <v>0</v>
      </c>
      <c r="K63" s="65">
        <v>0</v>
      </c>
      <c r="L63" s="65">
        <v>0</v>
      </c>
      <c r="M63" s="65">
        <v>0</v>
      </c>
      <c r="N63" s="65">
        <v>0</v>
      </c>
      <c r="O63" s="130">
        <v>0</v>
      </c>
      <c r="P63" s="68">
        <v>0</v>
      </c>
    </row>
    <row r="64" spans="3:16" s="61" customFormat="1" ht="30" customHeight="1">
      <c r="C64" s="62"/>
      <c r="D64" s="74" t="s">
        <v>60</v>
      </c>
      <c r="E64" s="75"/>
      <c r="F64" s="65">
        <v>131981</v>
      </c>
      <c r="G64" s="65">
        <v>137342</v>
      </c>
      <c r="H64" s="66">
        <v>269323</v>
      </c>
      <c r="I64" s="67">
        <v>0</v>
      </c>
      <c r="J64" s="65">
        <v>1438851</v>
      </c>
      <c r="K64" s="65">
        <v>1299462</v>
      </c>
      <c r="L64" s="65">
        <v>1128111</v>
      </c>
      <c r="M64" s="65">
        <v>1422118</v>
      </c>
      <c r="N64" s="65">
        <v>674185</v>
      </c>
      <c r="O64" s="130">
        <v>5962727</v>
      </c>
      <c r="P64" s="68">
        <v>6232050</v>
      </c>
    </row>
    <row r="65" spans="3:16" s="61" customFormat="1" ht="30" customHeight="1" thickBot="1">
      <c r="C65" s="76"/>
      <c r="D65" s="77" t="s">
        <v>61</v>
      </c>
      <c r="E65" s="78"/>
      <c r="F65" s="79">
        <v>855770</v>
      </c>
      <c r="G65" s="79">
        <v>891200</v>
      </c>
      <c r="H65" s="80">
        <v>1746970</v>
      </c>
      <c r="I65" s="81">
        <v>0</v>
      </c>
      <c r="J65" s="79">
        <v>3497403</v>
      </c>
      <c r="K65" s="79">
        <v>2120103</v>
      </c>
      <c r="L65" s="79">
        <v>1542637</v>
      </c>
      <c r="M65" s="79">
        <v>1045428</v>
      </c>
      <c r="N65" s="79">
        <v>459592</v>
      </c>
      <c r="O65" s="131">
        <v>8665163</v>
      </c>
      <c r="P65" s="82">
        <v>10412133</v>
      </c>
    </row>
    <row r="66" spans="3:16" s="61" customFormat="1" ht="30" customHeight="1">
      <c r="C66" s="59" t="s">
        <v>62</v>
      </c>
      <c r="D66" s="83"/>
      <c r="E66" s="84"/>
      <c r="F66" s="60">
        <v>99753</v>
      </c>
      <c r="G66" s="60">
        <v>196360</v>
      </c>
      <c r="H66" s="85">
        <v>296113</v>
      </c>
      <c r="I66" s="86">
        <v>0</v>
      </c>
      <c r="J66" s="60">
        <v>9169126</v>
      </c>
      <c r="K66" s="60">
        <v>8783897</v>
      </c>
      <c r="L66" s="60">
        <v>11150214</v>
      </c>
      <c r="M66" s="60">
        <v>11768999</v>
      </c>
      <c r="N66" s="60">
        <v>7901287</v>
      </c>
      <c r="O66" s="129">
        <v>48773523</v>
      </c>
      <c r="P66" s="87">
        <v>49069636</v>
      </c>
    </row>
    <row r="67" spans="3:16" s="61" customFormat="1" ht="30" customHeight="1">
      <c r="C67" s="88"/>
      <c r="D67" s="74" t="s">
        <v>63</v>
      </c>
      <c r="E67" s="75"/>
      <c r="F67" s="89">
        <v>0</v>
      </c>
      <c r="G67" s="89">
        <v>0</v>
      </c>
      <c r="H67" s="90">
        <v>0</v>
      </c>
      <c r="I67" s="91">
        <v>0</v>
      </c>
      <c r="J67" s="89">
        <v>759399</v>
      </c>
      <c r="K67" s="89">
        <v>1082474</v>
      </c>
      <c r="L67" s="89">
        <v>1167658</v>
      </c>
      <c r="M67" s="89">
        <v>1227911</v>
      </c>
      <c r="N67" s="89">
        <v>214712</v>
      </c>
      <c r="O67" s="132">
        <v>4452154</v>
      </c>
      <c r="P67" s="92">
        <v>4452154</v>
      </c>
    </row>
    <row r="68" spans="3:16" s="61" customFormat="1" ht="30" customHeight="1">
      <c r="C68" s="62"/>
      <c r="D68" s="74" t="s">
        <v>64</v>
      </c>
      <c r="E68" s="75"/>
      <c r="F68" s="65">
        <v>0</v>
      </c>
      <c r="G68" s="65">
        <v>0</v>
      </c>
      <c r="H68" s="65">
        <v>0</v>
      </c>
      <c r="I68" s="91">
        <v>0</v>
      </c>
      <c r="J68" s="65">
        <v>40699</v>
      </c>
      <c r="K68" s="65">
        <v>67158</v>
      </c>
      <c r="L68" s="65">
        <v>51792</v>
      </c>
      <c r="M68" s="65">
        <v>38141</v>
      </c>
      <c r="N68" s="65">
        <v>32436</v>
      </c>
      <c r="O68" s="130">
        <v>230226</v>
      </c>
      <c r="P68" s="68">
        <v>230226</v>
      </c>
    </row>
    <row r="69" spans="3:16" s="61" customFormat="1" ht="30" customHeight="1">
      <c r="C69" s="62"/>
      <c r="D69" s="74" t="s">
        <v>79</v>
      </c>
      <c r="E69" s="75"/>
      <c r="F69" s="65">
        <v>0</v>
      </c>
      <c r="G69" s="65">
        <v>0</v>
      </c>
      <c r="H69" s="65">
        <v>0</v>
      </c>
      <c r="I69" s="91">
        <v>0</v>
      </c>
      <c r="J69" s="65">
        <v>4653098</v>
      </c>
      <c r="K69" s="65">
        <v>3552436</v>
      </c>
      <c r="L69" s="65">
        <v>2911880</v>
      </c>
      <c r="M69" s="65">
        <v>1768223</v>
      </c>
      <c r="N69" s="65">
        <v>998098</v>
      </c>
      <c r="O69" s="130">
        <v>13883735</v>
      </c>
      <c r="P69" s="68">
        <v>13883735</v>
      </c>
    </row>
    <row r="70" spans="3:16" s="61" customFormat="1" ht="30" customHeight="1">
      <c r="C70" s="62"/>
      <c r="D70" s="74" t="s">
        <v>65</v>
      </c>
      <c r="E70" s="75"/>
      <c r="F70" s="65">
        <v>6771</v>
      </c>
      <c r="G70" s="65">
        <v>8717</v>
      </c>
      <c r="H70" s="65">
        <v>15488</v>
      </c>
      <c r="I70" s="67">
        <v>0</v>
      </c>
      <c r="J70" s="65">
        <v>518255</v>
      </c>
      <c r="K70" s="65">
        <v>436469</v>
      </c>
      <c r="L70" s="65">
        <v>1041540</v>
      </c>
      <c r="M70" s="65">
        <v>598108</v>
      </c>
      <c r="N70" s="65">
        <v>686110</v>
      </c>
      <c r="O70" s="130">
        <v>3280482</v>
      </c>
      <c r="P70" s="68">
        <v>3295970</v>
      </c>
    </row>
    <row r="71" spans="3:16" s="61" customFormat="1" ht="30" customHeight="1">
      <c r="C71" s="62"/>
      <c r="D71" s="74" t="s">
        <v>66</v>
      </c>
      <c r="E71" s="75"/>
      <c r="F71" s="65">
        <v>92982</v>
      </c>
      <c r="G71" s="65">
        <v>144419</v>
      </c>
      <c r="H71" s="65">
        <v>237401</v>
      </c>
      <c r="I71" s="67">
        <v>0</v>
      </c>
      <c r="J71" s="65">
        <v>1503161</v>
      </c>
      <c r="K71" s="65">
        <v>1186547</v>
      </c>
      <c r="L71" s="65">
        <v>1501241</v>
      </c>
      <c r="M71" s="65">
        <v>652281</v>
      </c>
      <c r="N71" s="65">
        <v>321968</v>
      </c>
      <c r="O71" s="130">
        <v>5165198</v>
      </c>
      <c r="P71" s="68">
        <v>5402599</v>
      </c>
    </row>
    <row r="72" spans="3:16" s="61" customFormat="1" ht="30" customHeight="1">
      <c r="C72" s="62"/>
      <c r="D72" s="74" t="s">
        <v>67</v>
      </c>
      <c r="E72" s="75"/>
      <c r="F72" s="65">
        <v>0</v>
      </c>
      <c r="G72" s="65">
        <v>43224</v>
      </c>
      <c r="H72" s="65">
        <v>43224</v>
      </c>
      <c r="I72" s="91">
        <v>0</v>
      </c>
      <c r="J72" s="65">
        <v>1608059</v>
      </c>
      <c r="K72" s="65">
        <v>2275273</v>
      </c>
      <c r="L72" s="65">
        <v>2744858</v>
      </c>
      <c r="M72" s="65">
        <v>2275942</v>
      </c>
      <c r="N72" s="65">
        <v>952612</v>
      </c>
      <c r="O72" s="130">
        <v>9856744</v>
      </c>
      <c r="P72" s="68">
        <v>9899968</v>
      </c>
    </row>
    <row r="73" spans="3:16" s="61" customFormat="1" ht="30" customHeight="1">
      <c r="C73" s="62"/>
      <c r="D73" s="74" t="s">
        <v>68</v>
      </c>
      <c r="E73" s="75"/>
      <c r="F73" s="65">
        <v>0</v>
      </c>
      <c r="G73" s="65">
        <v>0</v>
      </c>
      <c r="H73" s="65">
        <v>0</v>
      </c>
      <c r="I73" s="91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130">
        <v>0</v>
      </c>
      <c r="P73" s="68">
        <v>0</v>
      </c>
    </row>
    <row r="74" spans="3:16" s="61" customFormat="1" ht="30" customHeight="1">
      <c r="C74" s="62"/>
      <c r="D74" s="181" t="s">
        <v>69</v>
      </c>
      <c r="E74" s="182"/>
      <c r="F74" s="65">
        <v>0</v>
      </c>
      <c r="G74" s="65">
        <v>0</v>
      </c>
      <c r="H74" s="66">
        <v>0</v>
      </c>
      <c r="I74" s="91">
        <v>0</v>
      </c>
      <c r="J74" s="65">
        <v>86455</v>
      </c>
      <c r="K74" s="65">
        <v>183540</v>
      </c>
      <c r="L74" s="65">
        <v>1731245</v>
      </c>
      <c r="M74" s="65">
        <v>5208393</v>
      </c>
      <c r="N74" s="65">
        <v>4695351</v>
      </c>
      <c r="O74" s="130">
        <v>11904984</v>
      </c>
      <c r="P74" s="68">
        <v>11904984</v>
      </c>
    </row>
    <row r="75" spans="3:16" s="61" customFormat="1" ht="30" customHeight="1" thickBot="1">
      <c r="C75" s="76"/>
      <c r="D75" s="183" t="s">
        <v>70</v>
      </c>
      <c r="E75" s="184"/>
      <c r="F75" s="93">
        <v>0</v>
      </c>
      <c r="G75" s="93">
        <v>0</v>
      </c>
      <c r="H75" s="94">
        <v>0</v>
      </c>
      <c r="I75" s="95">
        <v>0</v>
      </c>
      <c r="J75" s="93">
        <v>0</v>
      </c>
      <c r="K75" s="93">
        <v>0</v>
      </c>
      <c r="L75" s="93">
        <v>0</v>
      </c>
      <c r="M75" s="93">
        <v>0</v>
      </c>
      <c r="N75" s="93">
        <v>0</v>
      </c>
      <c r="O75" s="133">
        <v>0</v>
      </c>
      <c r="P75" s="96">
        <v>0</v>
      </c>
    </row>
    <row r="76" spans="3:16" s="61" customFormat="1" ht="30" customHeight="1">
      <c r="C76" s="59" t="s">
        <v>71</v>
      </c>
      <c r="D76" s="83"/>
      <c r="E76" s="84"/>
      <c r="F76" s="60">
        <v>0</v>
      </c>
      <c r="G76" s="60">
        <v>0</v>
      </c>
      <c r="H76" s="85">
        <v>0</v>
      </c>
      <c r="I76" s="97">
        <v>0</v>
      </c>
      <c r="J76" s="60">
        <v>3958017</v>
      </c>
      <c r="K76" s="60">
        <v>5193986</v>
      </c>
      <c r="L76" s="60">
        <v>11628471</v>
      </c>
      <c r="M76" s="60">
        <v>24698542</v>
      </c>
      <c r="N76" s="60">
        <v>21326566</v>
      </c>
      <c r="O76" s="129">
        <v>66805582</v>
      </c>
      <c r="P76" s="87">
        <v>66805582</v>
      </c>
    </row>
    <row r="77" spans="3:16" s="61" customFormat="1" ht="30" customHeight="1">
      <c r="C77" s="62"/>
      <c r="D77" s="74" t="s">
        <v>72</v>
      </c>
      <c r="E77" s="75"/>
      <c r="F77" s="65">
        <v>0</v>
      </c>
      <c r="G77" s="65">
        <v>0</v>
      </c>
      <c r="H77" s="66">
        <v>0</v>
      </c>
      <c r="I77" s="91">
        <v>0</v>
      </c>
      <c r="J77" s="65">
        <v>307359</v>
      </c>
      <c r="K77" s="65">
        <v>666387</v>
      </c>
      <c r="L77" s="65">
        <v>4758342</v>
      </c>
      <c r="M77" s="65">
        <v>12481449</v>
      </c>
      <c r="N77" s="65">
        <v>12087500</v>
      </c>
      <c r="O77" s="130">
        <v>30301037</v>
      </c>
      <c r="P77" s="68">
        <v>30301037</v>
      </c>
    </row>
    <row r="78" spans="3:16" s="61" customFormat="1" ht="30" customHeight="1">
      <c r="C78" s="62"/>
      <c r="D78" s="74" t="s">
        <v>73</v>
      </c>
      <c r="E78" s="75"/>
      <c r="F78" s="65">
        <v>0</v>
      </c>
      <c r="G78" s="65">
        <v>0</v>
      </c>
      <c r="H78" s="66">
        <v>0</v>
      </c>
      <c r="I78" s="91">
        <v>0</v>
      </c>
      <c r="J78" s="65">
        <v>3446365</v>
      </c>
      <c r="K78" s="65">
        <v>4212086</v>
      </c>
      <c r="L78" s="65">
        <v>5268186</v>
      </c>
      <c r="M78" s="65">
        <v>5709350</v>
      </c>
      <c r="N78" s="65">
        <v>3409152</v>
      </c>
      <c r="O78" s="130">
        <v>22045139</v>
      </c>
      <c r="P78" s="68">
        <v>22045139</v>
      </c>
    </row>
    <row r="79" spans="3:16" s="61" customFormat="1" ht="30" customHeight="1" thickBot="1">
      <c r="C79" s="76"/>
      <c r="D79" s="77" t="s">
        <v>74</v>
      </c>
      <c r="E79" s="78"/>
      <c r="F79" s="79">
        <v>0</v>
      </c>
      <c r="G79" s="79">
        <v>0</v>
      </c>
      <c r="H79" s="80">
        <v>0</v>
      </c>
      <c r="I79" s="98">
        <v>0</v>
      </c>
      <c r="J79" s="79">
        <v>204293</v>
      </c>
      <c r="K79" s="79">
        <v>315513</v>
      </c>
      <c r="L79" s="79">
        <v>1601943</v>
      </c>
      <c r="M79" s="79">
        <v>6507743</v>
      </c>
      <c r="N79" s="79">
        <v>5829914</v>
      </c>
      <c r="O79" s="131">
        <v>14459406</v>
      </c>
      <c r="P79" s="82">
        <v>14459406</v>
      </c>
    </row>
    <row r="80" spans="3:16" s="61" customFormat="1" ht="30" customHeight="1" thickBot="1">
      <c r="C80" s="185" t="s">
        <v>75</v>
      </c>
      <c r="D80" s="186"/>
      <c r="E80" s="186"/>
      <c r="F80" s="99">
        <v>5079877</v>
      </c>
      <c r="G80" s="99">
        <v>9127484</v>
      </c>
      <c r="H80" s="101">
        <v>14207361</v>
      </c>
      <c r="I80" s="102">
        <v>0</v>
      </c>
      <c r="J80" s="99">
        <v>37414717</v>
      </c>
      <c r="K80" s="99">
        <v>34617410</v>
      </c>
      <c r="L80" s="99">
        <v>39688275</v>
      </c>
      <c r="M80" s="99">
        <v>51696302</v>
      </c>
      <c r="N80" s="99">
        <v>37375314</v>
      </c>
      <c r="O80" s="134">
        <v>200792018</v>
      </c>
      <c r="P80" s="103">
        <v>214999379</v>
      </c>
    </row>
    <row r="81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8:E38"/>
    <mergeCell ref="D39:E39"/>
    <mergeCell ref="C44:E44"/>
    <mergeCell ref="D74:E74"/>
    <mergeCell ref="D75:E75"/>
    <mergeCell ref="C80:E80"/>
  </mergeCells>
  <printOptions/>
  <pageMargins left="0.5905511811023623" right="0.3937007874015748" top="0.7874015748031497" bottom="0.3937007874015748" header="0.5118110236220472" footer="0.31496062992125984"/>
  <pageSetup fitToHeight="1" fitToWidth="1"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0"/>
  <sheetViews>
    <sheetView zoomScale="55" zoomScaleNormal="55" zoomScalePageLayoutView="0" workbookViewId="0" topLeftCell="A1">
      <selection activeCell="G1" sqref="G1:M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88" t="s">
        <v>26</v>
      </c>
      <c r="H1" s="188"/>
      <c r="I1" s="188"/>
      <c r="J1" s="188"/>
      <c r="K1" s="188"/>
      <c r="L1" s="188"/>
      <c r="M1" s="188"/>
      <c r="N1" s="37"/>
      <c r="O1" s="4"/>
    </row>
    <row r="2" spans="5:16" ht="30" customHeight="1">
      <c r="E2" s="5"/>
      <c r="G2" s="158" t="s">
        <v>89</v>
      </c>
      <c r="H2" s="158"/>
      <c r="I2" s="158"/>
      <c r="J2" s="158"/>
      <c r="K2" s="158"/>
      <c r="L2" s="158"/>
      <c r="M2" s="158"/>
      <c r="N2" s="38"/>
      <c r="O2" s="189">
        <v>41086</v>
      </c>
      <c r="P2" s="189"/>
    </row>
    <row r="3" spans="5:17" ht="27.75" customHeight="1">
      <c r="E3" s="39"/>
      <c r="F3" s="40"/>
      <c r="N3" s="41"/>
      <c r="O3" s="189"/>
      <c r="P3" s="189"/>
      <c r="Q3" s="6"/>
    </row>
    <row r="4" spans="3:17" ht="27.75" customHeight="1">
      <c r="C4" s="7"/>
      <c r="N4" s="39"/>
      <c r="O4" s="189" t="s">
        <v>36</v>
      </c>
      <c r="P4" s="189"/>
      <c r="Q4" s="6"/>
    </row>
    <row r="5" spans="3:17" ht="27" customHeight="1">
      <c r="C5" s="7" t="s">
        <v>32</v>
      </c>
      <c r="E5" s="8"/>
      <c r="F5" s="9"/>
      <c r="N5" s="58"/>
      <c r="O5" s="58"/>
      <c r="P5" s="6"/>
      <c r="Q5" s="6"/>
    </row>
    <row r="6" spans="3:17" ht="9" customHeight="1" thickBot="1">
      <c r="C6" s="42"/>
      <c r="D6" s="42"/>
      <c r="E6" s="42"/>
      <c r="F6" s="43"/>
      <c r="L6" s="10"/>
      <c r="M6" s="10"/>
      <c r="N6" s="57"/>
      <c r="O6" s="57"/>
      <c r="P6" s="57"/>
      <c r="Q6" s="10"/>
    </row>
    <row r="7" spans="3:17" ht="30" customHeight="1" thickBot="1" thickTop="1">
      <c r="C7" s="190" t="s">
        <v>37</v>
      </c>
      <c r="D7" s="191"/>
      <c r="E7" s="191"/>
      <c r="F7" s="194" t="s">
        <v>38</v>
      </c>
      <c r="G7" s="195"/>
      <c r="H7" s="195"/>
      <c r="I7" s="196" t="s">
        <v>39</v>
      </c>
      <c r="J7" s="196"/>
      <c r="K7" s="196"/>
      <c r="L7" s="196"/>
      <c r="M7" s="196"/>
      <c r="N7" s="196"/>
      <c r="O7" s="197"/>
      <c r="P7" s="198" t="s">
        <v>6</v>
      </c>
      <c r="Q7" s="17"/>
    </row>
    <row r="8" spans="3:17" ht="42" customHeight="1" thickBot="1">
      <c r="C8" s="192"/>
      <c r="D8" s="193"/>
      <c r="E8" s="193"/>
      <c r="F8" s="44" t="s">
        <v>7</v>
      </c>
      <c r="G8" s="44" t="s">
        <v>8</v>
      </c>
      <c r="H8" s="45" t="s">
        <v>9</v>
      </c>
      <c r="I8" s="46" t="s">
        <v>40</v>
      </c>
      <c r="J8" s="47" t="s">
        <v>1</v>
      </c>
      <c r="K8" s="47" t="s">
        <v>2</v>
      </c>
      <c r="L8" s="47" t="s">
        <v>3</v>
      </c>
      <c r="M8" s="47" t="s">
        <v>4</v>
      </c>
      <c r="N8" s="47" t="s">
        <v>5</v>
      </c>
      <c r="O8" s="48" t="s">
        <v>9</v>
      </c>
      <c r="P8" s="199"/>
      <c r="Q8" s="17"/>
    </row>
    <row r="9" spans="3:17" ht="30" customHeight="1" thickBot="1">
      <c r="C9" s="49" t="s">
        <v>77</v>
      </c>
      <c r="D9" s="50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17"/>
    </row>
    <row r="10" spans="3:17" s="61" customFormat="1" ht="30" customHeight="1">
      <c r="C10" s="59" t="s">
        <v>42</v>
      </c>
      <c r="D10" s="53"/>
      <c r="E10" s="54"/>
      <c r="F10" s="60">
        <f>SUM(F11,F17,F20,F24,F28,F29)</f>
        <v>54695863</v>
      </c>
      <c r="G10" s="60">
        <f>SUM(G11,G17,G20,G24,G28,G29)</f>
        <v>91490377</v>
      </c>
      <c r="H10" s="85">
        <f>SUM(F10:G10)</f>
        <v>146186240</v>
      </c>
      <c r="I10" s="135">
        <f aca="true" t="shared" si="0" ref="I10:N10">SUM(I11,I17,I20,I24,I28,I29)</f>
        <v>0</v>
      </c>
      <c r="J10" s="60">
        <f t="shared" si="0"/>
        <v>245898674</v>
      </c>
      <c r="K10" s="60">
        <f t="shared" si="0"/>
        <v>208691878</v>
      </c>
      <c r="L10" s="60">
        <f t="shared" si="0"/>
        <v>170924543</v>
      </c>
      <c r="M10" s="60">
        <f t="shared" si="0"/>
        <v>153286996</v>
      </c>
      <c r="N10" s="60">
        <f t="shared" si="0"/>
        <v>82193664</v>
      </c>
      <c r="O10" s="129">
        <f>SUM(I10:N10)</f>
        <v>860995755</v>
      </c>
      <c r="P10" s="87">
        <f>SUM(O10,H10)</f>
        <v>1007181995</v>
      </c>
      <c r="Q10" s="17"/>
    </row>
    <row r="11" spans="3:16" s="61" customFormat="1" ht="30" customHeight="1">
      <c r="C11" s="62"/>
      <c r="D11" s="63" t="s">
        <v>43</v>
      </c>
      <c r="E11" s="64"/>
      <c r="F11" s="65">
        <v>12553228</v>
      </c>
      <c r="G11" s="65">
        <v>22256925</v>
      </c>
      <c r="H11" s="66">
        <v>34810153</v>
      </c>
      <c r="I11" s="136">
        <v>0</v>
      </c>
      <c r="J11" s="65">
        <v>44829561</v>
      </c>
      <c r="K11" s="65">
        <v>40974200</v>
      </c>
      <c r="L11" s="65">
        <v>32089079</v>
      </c>
      <c r="M11" s="65">
        <v>29136043</v>
      </c>
      <c r="N11" s="65">
        <v>26240641</v>
      </c>
      <c r="O11" s="130">
        <v>173269524</v>
      </c>
      <c r="P11" s="68">
        <v>208079677</v>
      </c>
    </row>
    <row r="12" spans="3:16" s="61" customFormat="1" ht="30" customHeight="1">
      <c r="C12" s="62"/>
      <c r="D12" s="63"/>
      <c r="E12" s="69" t="s">
        <v>44</v>
      </c>
      <c r="F12" s="65">
        <v>10678108</v>
      </c>
      <c r="G12" s="65">
        <v>17215965</v>
      </c>
      <c r="H12" s="66">
        <v>27894073</v>
      </c>
      <c r="I12" s="136">
        <v>0</v>
      </c>
      <c r="J12" s="65">
        <v>31248211</v>
      </c>
      <c r="K12" s="65">
        <v>27902770</v>
      </c>
      <c r="L12" s="65">
        <v>21102873</v>
      </c>
      <c r="M12" s="65">
        <v>19365879</v>
      </c>
      <c r="N12" s="65">
        <v>18385508</v>
      </c>
      <c r="O12" s="130">
        <v>118005241</v>
      </c>
      <c r="P12" s="68">
        <v>145899314</v>
      </c>
    </row>
    <row r="13" spans="3:16" s="61" customFormat="1" ht="30" customHeight="1">
      <c r="C13" s="62"/>
      <c r="D13" s="63"/>
      <c r="E13" s="69" t="s">
        <v>45</v>
      </c>
      <c r="F13" s="65">
        <v>0</v>
      </c>
      <c r="G13" s="65">
        <v>0</v>
      </c>
      <c r="H13" s="66">
        <v>0</v>
      </c>
      <c r="I13" s="136">
        <v>0</v>
      </c>
      <c r="J13" s="65">
        <v>0</v>
      </c>
      <c r="K13" s="65">
        <v>293480</v>
      </c>
      <c r="L13" s="65">
        <v>817443</v>
      </c>
      <c r="M13" s="65">
        <v>1445713</v>
      </c>
      <c r="N13" s="65">
        <v>2175449</v>
      </c>
      <c r="O13" s="130">
        <v>4732085</v>
      </c>
      <c r="P13" s="68">
        <v>4732085</v>
      </c>
    </row>
    <row r="14" spans="3:16" s="61" customFormat="1" ht="30" customHeight="1">
      <c r="C14" s="62"/>
      <c r="D14" s="63"/>
      <c r="E14" s="69" t="s">
        <v>46</v>
      </c>
      <c r="F14" s="65">
        <v>713000</v>
      </c>
      <c r="G14" s="65">
        <v>1933600</v>
      </c>
      <c r="H14" s="66">
        <v>2646600</v>
      </c>
      <c r="I14" s="136">
        <v>0</v>
      </c>
      <c r="J14" s="65">
        <v>5729030</v>
      </c>
      <c r="K14" s="65">
        <v>5086040</v>
      </c>
      <c r="L14" s="65">
        <v>3899511</v>
      </c>
      <c r="M14" s="65">
        <v>4061201</v>
      </c>
      <c r="N14" s="65">
        <v>3684804</v>
      </c>
      <c r="O14" s="130">
        <v>22460586</v>
      </c>
      <c r="P14" s="68">
        <v>25107186</v>
      </c>
    </row>
    <row r="15" spans="3:16" s="61" customFormat="1" ht="30" customHeight="1">
      <c r="C15" s="62"/>
      <c r="D15" s="63"/>
      <c r="E15" s="69" t="s">
        <v>47</v>
      </c>
      <c r="F15" s="65">
        <v>894050</v>
      </c>
      <c r="G15" s="65">
        <v>2682080</v>
      </c>
      <c r="H15" s="66">
        <v>3576130</v>
      </c>
      <c r="I15" s="136">
        <v>0</v>
      </c>
      <c r="J15" s="65">
        <v>5346190</v>
      </c>
      <c r="K15" s="65">
        <v>5195570</v>
      </c>
      <c r="L15" s="65">
        <v>4674742</v>
      </c>
      <c r="M15" s="65">
        <v>2725160</v>
      </c>
      <c r="N15" s="65">
        <v>1072500</v>
      </c>
      <c r="O15" s="130">
        <v>19014162</v>
      </c>
      <c r="P15" s="68">
        <v>22590292</v>
      </c>
    </row>
    <row r="16" spans="3:16" s="61" customFormat="1" ht="30" customHeight="1">
      <c r="C16" s="62"/>
      <c r="D16" s="63"/>
      <c r="E16" s="69" t="s">
        <v>48</v>
      </c>
      <c r="F16" s="65">
        <v>268070</v>
      </c>
      <c r="G16" s="65">
        <v>425280</v>
      </c>
      <c r="H16" s="66">
        <v>693350</v>
      </c>
      <c r="I16" s="136">
        <v>0</v>
      </c>
      <c r="J16" s="65">
        <v>2506130</v>
      </c>
      <c r="K16" s="65">
        <v>2496340</v>
      </c>
      <c r="L16" s="65">
        <v>1594510</v>
      </c>
      <c r="M16" s="65">
        <v>1538090</v>
      </c>
      <c r="N16" s="65">
        <v>922380</v>
      </c>
      <c r="O16" s="130">
        <v>9057450</v>
      </c>
      <c r="P16" s="68">
        <v>9750800</v>
      </c>
    </row>
    <row r="17" spans="3:16" s="61" customFormat="1" ht="30" customHeight="1">
      <c r="C17" s="62"/>
      <c r="D17" s="70" t="s">
        <v>49</v>
      </c>
      <c r="E17" s="71"/>
      <c r="F17" s="65">
        <v>24577109</v>
      </c>
      <c r="G17" s="65">
        <v>50205624</v>
      </c>
      <c r="H17" s="66">
        <v>74782733</v>
      </c>
      <c r="I17" s="136">
        <v>0</v>
      </c>
      <c r="J17" s="65">
        <v>128510004</v>
      </c>
      <c r="K17" s="65">
        <v>103654717</v>
      </c>
      <c r="L17" s="65">
        <v>75272205</v>
      </c>
      <c r="M17" s="65">
        <v>63654598</v>
      </c>
      <c r="N17" s="65">
        <v>25553345</v>
      </c>
      <c r="O17" s="130">
        <v>396644869</v>
      </c>
      <c r="P17" s="68">
        <v>471427602</v>
      </c>
    </row>
    <row r="18" spans="3:16" s="61" customFormat="1" ht="30" customHeight="1">
      <c r="C18" s="62"/>
      <c r="D18" s="63"/>
      <c r="E18" s="69" t="s">
        <v>50</v>
      </c>
      <c r="F18" s="65">
        <v>19511186</v>
      </c>
      <c r="G18" s="65">
        <v>37953924</v>
      </c>
      <c r="H18" s="66">
        <v>57465110</v>
      </c>
      <c r="I18" s="136">
        <v>0</v>
      </c>
      <c r="J18" s="65">
        <v>92926086</v>
      </c>
      <c r="K18" s="65">
        <v>77161688</v>
      </c>
      <c r="L18" s="65">
        <v>58656365</v>
      </c>
      <c r="M18" s="65">
        <v>53386988</v>
      </c>
      <c r="N18" s="65">
        <v>22544105</v>
      </c>
      <c r="O18" s="130">
        <v>304675232</v>
      </c>
      <c r="P18" s="68">
        <v>362140342</v>
      </c>
    </row>
    <row r="19" spans="3:16" s="61" customFormat="1" ht="30" customHeight="1">
      <c r="C19" s="62"/>
      <c r="D19" s="63"/>
      <c r="E19" s="69" t="s">
        <v>51</v>
      </c>
      <c r="F19" s="65">
        <v>5065923</v>
      </c>
      <c r="G19" s="65">
        <v>12251700</v>
      </c>
      <c r="H19" s="66">
        <v>17317623</v>
      </c>
      <c r="I19" s="136">
        <v>0</v>
      </c>
      <c r="J19" s="65">
        <v>35583918</v>
      </c>
      <c r="K19" s="65">
        <v>26493029</v>
      </c>
      <c r="L19" s="65">
        <v>16615840</v>
      </c>
      <c r="M19" s="65">
        <v>10267610</v>
      </c>
      <c r="N19" s="65">
        <v>3009240</v>
      </c>
      <c r="O19" s="130">
        <v>91969637</v>
      </c>
      <c r="P19" s="68">
        <v>109287260</v>
      </c>
    </row>
    <row r="20" spans="3:16" s="61" customFormat="1" ht="30" customHeight="1">
      <c r="C20" s="62"/>
      <c r="D20" s="70" t="s">
        <v>52</v>
      </c>
      <c r="E20" s="71"/>
      <c r="F20" s="65">
        <v>142900</v>
      </c>
      <c r="G20" s="65">
        <v>1240190</v>
      </c>
      <c r="H20" s="66">
        <v>1383090</v>
      </c>
      <c r="I20" s="136">
        <v>0</v>
      </c>
      <c r="J20" s="65">
        <v>11000171</v>
      </c>
      <c r="K20" s="65">
        <v>12932045</v>
      </c>
      <c r="L20" s="65">
        <v>22506224</v>
      </c>
      <c r="M20" s="65">
        <v>24528080</v>
      </c>
      <c r="N20" s="65">
        <v>12998666</v>
      </c>
      <c r="O20" s="130">
        <v>83965186</v>
      </c>
      <c r="P20" s="68">
        <v>85348276</v>
      </c>
    </row>
    <row r="21" spans="3:16" s="61" customFormat="1" ht="30" customHeight="1">
      <c r="C21" s="62"/>
      <c r="D21" s="63"/>
      <c r="E21" s="69" t="s">
        <v>53</v>
      </c>
      <c r="F21" s="65">
        <v>119680</v>
      </c>
      <c r="G21" s="65">
        <v>1095160</v>
      </c>
      <c r="H21" s="66">
        <v>1214840</v>
      </c>
      <c r="I21" s="136">
        <v>0</v>
      </c>
      <c r="J21" s="65">
        <v>8473811</v>
      </c>
      <c r="K21" s="65">
        <v>10714635</v>
      </c>
      <c r="L21" s="65">
        <v>21102604</v>
      </c>
      <c r="M21" s="65">
        <v>23696810</v>
      </c>
      <c r="N21" s="65">
        <v>12592776</v>
      </c>
      <c r="O21" s="130">
        <v>76580636</v>
      </c>
      <c r="P21" s="68">
        <v>77795476</v>
      </c>
    </row>
    <row r="22" spans="3:16" s="61" customFormat="1" ht="30" customHeight="1">
      <c r="C22" s="62"/>
      <c r="D22" s="63"/>
      <c r="E22" s="72" t="s">
        <v>54</v>
      </c>
      <c r="F22" s="65">
        <v>23220</v>
      </c>
      <c r="G22" s="65">
        <v>145030</v>
      </c>
      <c r="H22" s="66">
        <v>168250</v>
      </c>
      <c r="I22" s="136">
        <v>0</v>
      </c>
      <c r="J22" s="65">
        <v>2526360</v>
      </c>
      <c r="K22" s="65">
        <v>2217410</v>
      </c>
      <c r="L22" s="65">
        <v>1403620</v>
      </c>
      <c r="M22" s="65">
        <v>831270</v>
      </c>
      <c r="N22" s="65">
        <v>405890</v>
      </c>
      <c r="O22" s="130">
        <v>7384550</v>
      </c>
      <c r="P22" s="68">
        <v>7552800</v>
      </c>
    </row>
    <row r="23" spans="3:16" s="61" customFormat="1" ht="30" customHeight="1">
      <c r="C23" s="62"/>
      <c r="D23" s="73"/>
      <c r="E23" s="72" t="s">
        <v>55</v>
      </c>
      <c r="F23" s="65">
        <v>0</v>
      </c>
      <c r="G23" s="65">
        <v>0</v>
      </c>
      <c r="H23" s="66">
        <v>0</v>
      </c>
      <c r="I23" s="136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130">
        <v>0</v>
      </c>
      <c r="P23" s="68">
        <v>0</v>
      </c>
    </row>
    <row r="24" spans="3:16" s="61" customFormat="1" ht="30" customHeight="1">
      <c r="C24" s="62"/>
      <c r="D24" s="70" t="s">
        <v>56</v>
      </c>
      <c r="E24" s="71"/>
      <c r="F24" s="65">
        <f>SUM(F25:F27)</f>
        <v>7535110</v>
      </c>
      <c r="G24" s="65">
        <f>SUM(G25:G27)</f>
        <v>7496549</v>
      </c>
      <c r="H24" s="66">
        <f>SUM(F24:G24)</f>
        <v>15031659</v>
      </c>
      <c r="I24" s="136">
        <f aca="true" t="shared" si="1" ref="I24:N24">SUM(I25:I27)</f>
        <v>0</v>
      </c>
      <c r="J24" s="65">
        <f t="shared" si="1"/>
        <v>12128726</v>
      </c>
      <c r="K24" s="65">
        <f t="shared" si="1"/>
        <v>16901888</v>
      </c>
      <c r="L24" s="65">
        <f t="shared" si="1"/>
        <v>14311778</v>
      </c>
      <c r="M24" s="65">
        <f t="shared" si="1"/>
        <v>11230091</v>
      </c>
      <c r="N24" s="65">
        <f t="shared" si="1"/>
        <v>6003932</v>
      </c>
      <c r="O24" s="130">
        <f>SUM(I24:N24)</f>
        <v>60576415</v>
      </c>
      <c r="P24" s="68">
        <f>SUM(O24,H24)</f>
        <v>75608074</v>
      </c>
    </row>
    <row r="25" spans="3:16" s="61" customFormat="1" ht="30" customHeight="1">
      <c r="C25" s="62"/>
      <c r="D25" s="63"/>
      <c r="E25" s="72" t="s">
        <v>57</v>
      </c>
      <c r="F25" s="65">
        <v>2652590</v>
      </c>
      <c r="G25" s="65">
        <v>5329760</v>
      </c>
      <c r="H25" s="66">
        <v>7982350</v>
      </c>
      <c r="I25" s="136">
        <v>0</v>
      </c>
      <c r="J25" s="65">
        <v>9238450</v>
      </c>
      <c r="K25" s="65">
        <v>14727640</v>
      </c>
      <c r="L25" s="65">
        <v>12597490</v>
      </c>
      <c r="M25" s="65">
        <v>10353910</v>
      </c>
      <c r="N25" s="65">
        <v>5424560</v>
      </c>
      <c r="O25" s="130">
        <v>52342050</v>
      </c>
      <c r="P25" s="68">
        <v>60324400</v>
      </c>
    </row>
    <row r="26" spans="3:16" s="61" customFormat="1" ht="30" customHeight="1">
      <c r="C26" s="62"/>
      <c r="D26" s="63"/>
      <c r="E26" s="72" t="s">
        <v>58</v>
      </c>
      <c r="F26" s="65">
        <v>970226</v>
      </c>
      <c r="G26" s="65">
        <v>640982</v>
      </c>
      <c r="H26" s="66">
        <f>SUM(F26:G26)</f>
        <v>1611208</v>
      </c>
      <c r="I26" s="136">
        <v>0</v>
      </c>
      <c r="J26" s="65">
        <v>802671</v>
      </c>
      <c r="K26" s="65">
        <v>876517</v>
      </c>
      <c r="L26" s="65">
        <v>484156</v>
      </c>
      <c r="M26" s="65">
        <v>378736</v>
      </c>
      <c r="N26" s="65">
        <v>196992</v>
      </c>
      <c r="O26" s="130">
        <f>SUM(I26:N26)</f>
        <v>2739072</v>
      </c>
      <c r="P26" s="68">
        <f>SUM(O26,H26)</f>
        <v>4350280</v>
      </c>
    </row>
    <row r="27" spans="3:16" s="61" customFormat="1" ht="30" customHeight="1">
      <c r="C27" s="62"/>
      <c r="D27" s="63"/>
      <c r="E27" s="72" t="s">
        <v>59</v>
      </c>
      <c r="F27" s="65">
        <v>3912294</v>
      </c>
      <c r="G27" s="65">
        <v>1525807</v>
      </c>
      <c r="H27" s="66">
        <f>SUM(F27:G27)</f>
        <v>5438101</v>
      </c>
      <c r="I27" s="136">
        <v>0</v>
      </c>
      <c r="J27" s="65">
        <v>2087605</v>
      </c>
      <c r="K27" s="65">
        <v>1297731</v>
      </c>
      <c r="L27" s="65">
        <v>1230132</v>
      </c>
      <c r="M27" s="65">
        <v>497445</v>
      </c>
      <c r="N27" s="65">
        <v>382380</v>
      </c>
      <c r="O27" s="130">
        <f>SUM(I27:N27)</f>
        <v>5495293</v>
      </c>
      <c r="P27" s="68">
        <f>SUM(O27,H27)</f>
        <v>10933394</v>
      </c>
    </row>
    <row r="28" spans="3:16" s="61" customFormat="1" ht="30" customHeight="1">
      <c r="C28" s="62"/>
      <c r="D28" s="74" t="s">
        <v>60</v>
      </c>
      <c r="E28" s="75"/>
      <c r="F28" s="65">
        <v>1329214</v>
      </c>
      <c r="G28" s="65">
        <v>1379089</v>
      </c>
      <c r="H28" s="66">
        <v>2708303</v>
      </c>
      <c r="I28" s="136">
        <v>0</v>
      </c>
      <c r="J28" s="65">
        <v>14441193</v>
      </c>
      <c r="K28" s="65">
        <v>13018835</v>
      </c>
      <c r="L28" s="65">
        <v>11310350</v>
      </c>
      <c r="M28" s="65">
        <v>14278823</v>
      </c>
      <c r="N28" s="65">
        <v>6795866</v>
      </c>
      <c r="O28" s="130">
        <v>59845067</v>
      </c>
      <c r="P28" s="68">
        <v>62553370</v>
      </c>
    </row>
    <row r="29" spans="3:16" s="61" customFormat="1" ht="30" customHeight="1" thickBot="1">
      <c r="C29" s="76"/>
      <c r="D29" s="77" t="s">
        <v>61</v>
      </c>
      <c r="E29" s="78"/>
      <c r="F29" s="79">
        <v>8558302</v>
      </c>
      <c r="G29" s="79">
        <v>8912000</v>
      </c>
      <c r="H29" s="80">
        <v>17470302</v>
      </c>
      <c r="I29" s="137">
        <v>0</v>
      </c>
      <c r="J29" s="79">
        <v>34989019</v>
      </c>
      <c r="K29" s="79">
        <v>21210193</v>
      </c>
      <c r="L29" s="79">
        <v>15434907</v>
      </c>
      <c r="M29" s="79">
        <v>10459361</v>
      </c>
      <c r="N29" s="79">
        <v>4601214</v>
      </c>
      <c r="O29" s="131">
        <v>86694694</v>
      </c>
      <c r="P29" s="82">
        <v>104164996</v>
      </c>
    </row>
    <row r="30" spans="3:16" s="61" customFormat="1" ht="30" customHeight="1">
      <c r="C30" s="59" t="s">
        <v>62</v>
      </c>
      <c r="D30" s="83"/>
      <c r="E30" s="84"/>
      <c r="F30" s="60">
        <v>997530</v>
      </c>
      <c r="G30" s="60">
        <v>1963600</v>
      </c>
      <c r="H30" s="85">
        <v>2961130</v>
      </c>
      <c r="I30" s="135">
        <v>0</v>
      </c>
      <c r="J30" s="60">
        <v>91700287</v>
      </c>
      <c r="K30" s="60">
        <v>87868430</v>
      </c>
      <c r="L30" s="60">
        <v>111509936</v>
      </c>
      <c r="M30" s="60">
        <v>117693898</v>
      </c>
      <c r="N30" s="60">
        <v>79026866</v>
      </c>
      <c r="O30" s="129">
        <v>487799417</v>
      </c>
      <c r="P30" s="87">
        <v>490760547</v>
      </c>
    </row>
    <row r="31" spans="3:16" s="61" customFormat="1" ht="30" customHeight="1">
      <c r="C31" s="88"/>
      <c r="D31" s="74" t="s">
        <v>63</v>
      </c>
      <c r="E31" s="75"/>
      <c r="F31" s="89">
        <v>0</v>
      </c>
      <c r="G31" s="89">
        <v>0</v>
      </c>
      <c r="H31" s="90">
        <v>0</v>
      </c>
      <c r="I31" s="138">
        <v>0</v>
      </c>
      <c r="J31" s="89">
        <v>7593990</v>
      </c>
      <c r="K31" s="89">
        <v>10827265</v>
      </c>
      <c r="L31" s="89">
        <v>11676580</v>
      </c>
      <c r="M31" s="89">
        <v>12279110</v>
      </c>
      <c r="N31" s="89">
        <v>2147120</v>
      </c>
      <c r="O31" s="132">
        <v>44524065</v>
      </c>
      <c r="P31" s="92">
        <v>44524065</v>
      </c>
    </row>
    <row r="32" spans="3:16" s="61" customFormat="1" ht="30" customHeight="1">
      <c r="C32" s="62"/>
      <c r="D32" s="74" t="s">
        <v>64</v>
      </c>
      <c r="E32" s="75"/>
      <c r="F32" s="65">
        <v>0</v>
      </c>
      <c r="G32" s="65">
        <v>0</v>
      </c>
      <c r="H32" s="66">
        <v>0</v>
      </c>
      <c r="I32" s="138">
        <v>0</v>
      </c>
      <c r="J32" s="65">
        <v>406990</v>
      </c>
      <c r="K32" s="65">
        <v>671580</v>
      </c>
      <c r="L32" s="65">
        <v>517920</v>
      </c>
      <c r="M32" s="65">
        <v>381410</v>
      </c>
      <c r="N32" s="65">
        <v>324360</v>
      </c>
      <c r="O32" s="130">
        <v>2302260</v>
      </c>
      <c r="P32" s="68">
        <v>2302260</v>
      </c>
    </row>
    <row r="33" spans="3:16" s="61" customFormat="1" ht="30" customHeight="1">
      <c r="C33" s="62"/>
      <c r="D33" s="74" t="s">
        <v>79</v>
      </c>
      <c r="E33" s="75"/>
      <c r="F33" s="65">
        <v>0</v>
      </c>
      <c r="G33" s="65">
        <v>0</v>
      </c>
      <c r="H33" s="66">
        <v>0</v>
      </c>
      <c r="I33" s="138">
        <v>0</v>
      </c>
      <c r="J33" s="65">
        <v>46540007</v>
      </c>
      <c r="K33" s="65">
        <v>35538711</v>
      </c>
      <c r="L33" s="65">
        <v>29126596</v>
      </c>
      <c r="M33" s="65">
        <v>17682230</v>
      </c>
      <c r="N33" s="65">
        <v>9994976</v>
      </c>
      <c r="O33" s="130">
        <v>138882520</v>
      </c>
      <c r="P33" s="68">
        <v>138882520</v>
      </c>
    </row>
    <row r="34" spans="3:16" s="61" customFormat="1" ht="30" customHeight="1">
      <c r="C34" s="62"/>
      <c r="D34" s="74" t="s">
        <v>65</v>
      </c>
      <c r="E34" s="75"/>
      <c r="F34" s="65">
        <v>67710</v>
      </c>
      <c r="G34" s="65">
        <v>87170</v>
      </c>
      <c r="H34" s="66">
        <v>154880</v>
      </c>
      <c r="I34" s="136">
        <v>0</v>
      </c>
      <c r="J34" s="65">
        <v>5182550</v>
      </c>
      <c r="K34" s="65">
        <v>4364690</v>
      </c>
      <c r="L34" s="65">
        <v>10415400</v>
      </c>
      <c r="M34" s="65">
        <v>5981080</v>
      </c>
      <c r="N34" s="65">
        <v>6861100</v>
      </c>
      <c r="O34" s="130">
        <v>32804820</v>
      </c>
      <c r="P34" s="68">
        <v>32959700</v>
      </c>
    </row>
    <row r="35" spans="3:16" s="61" customFormat="1" ht="30" customHeight="1">
      <c r="C35" s="62"/>
      <c r="D35" s="74" t="s">
        <v>66</v>
      </c>
      <c r="E35" s="75"/>
      <c r="F35" s="65">
        <v>929820</v>
      </c>
      <c r="G35" s="65">
        <v>1444190</v>
      </c>
      <c r="H35" s="66">
        <v>2374010</v>
      </c>
      <c r="I35" s="136">
        <v>0</v>
      </c>
      <c r="J35" s="65">
        <v>15031610</v>
      </c>
      <c r="K35" s="65">
        <v>11865470</v>
      </c>
      <c r="L35" s="65">
        <v>15012410</v>
      </c>
      <c r="M35" s="65">
        <v>6522810</v>
      </c>
      <c r="N35" s="65">
        <v>3219680</v>
      </c>
      <c r="O35" s="130">
        <v>51651980</v>
      </c>
      <c r="P35" s="68">
        <v>54025990</v>
      </c>
    </row>
    <row r="36" spans="3:16" s="61" customFormat="1" ht="30" customHeight="1">
      <c r="C36" s="62"/>
      <c r="D36" s="74" t="s">
        <v>67</v>
      </c>
      <c r="E36" s="75"/>
      <c r="F36" s="65">
        <v>0</v>
      </c>
      <c r="G36" s="65">
        <v>432240</v>
      </c>
      <c r="H36" s="66">
        <v>432240</v>
      </c>
      <c r="I36" s="138">
        <v>0</v>
      </c>
      <c r="J36" s="65">
        <v>16080590</v>
      </c>
      <c r="K36" s="65">
        <v>22765314</v>
      </c>
      <c r="L36" s="65">
        <v>27448580</v>
      </c>
      <c r="M36" s="65">
        <v>22763328</v>
      </c>
      <c r="N36" s="65">
        <v>9526120</v>
      </c>
      <c r="O36" s="130">
        <v>98583932</v>
      </c>
      <c r="P36" s="68">
        <v>99016172</v>
      </c>
    </row>
    <row r="37" spans="3:16" s="61" customFormat="1" ht="30" customHeight="1">
      <c r="C37" s="62"/>
      <c r="D37" s="74" t="s">
        <v>68</v>
      </c>
      <c r="E37" s="75"/>
      <c r="F37" s="65">
        <v>0</v>
      </c>
      <c r="G37" s="65">
        <v>0</v>
      </c>
      <c r="H37" s="66">
        <v>0</v>
      </c>
      <c r="I37" s="138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130">
        <v>0</v>
      </c>
      <c r="P37" s="68">
        <v>0</v>
      </c>
    </row>
    <row r="38" spans="3:16" s="61" customFormat="1" ht="30" customHeight="1">
      <c r="C38" s="62"/>
      <c r="D38" s="181" t="s">
        <v>69</v>
      </c>
      <c r="E38" s="200"/>
      <c r="F38" s="65">
        <v>0</v>
      </c>
      <c r="G38" s="65">
        <v>0</v>
      </c>
      <c r="H38" s="66">
        <v>0</v>
      </c>
      <c r="I38" s="138">
        <v>0</v>
      </c>
      <c r="J38" s="65">
        <v>864550</v>
      </c>
      <c r="K38" s="65">
        <v>1835400</v>
      </c>
      <c r="L38" s="65">
        <v>17312450</v>
      </c>
      <c r="M38" s="65">
        <v>52083930</v>
      </c>
      <c r="N38" s="65">
        <v>46953510</v>
      </c>
      <c r="O38" s="130">
        <v>119049840</v>
      </c>
      <c r="P38" s="68">
        <v>119049840</v>
      </c>
    </row>
    <row r="39" spans="3:16" s="61" customFormat="1" ht="30" customHeight="1" thickBot="1">
      <c r="C39" s="76"/>
      <c r="D39" s="183" t="s">
        <v>70</v>
      </c>
      <c r="E39" s="184"/>
      <c r="F39" s="93">
        <v>0</v>
      </c>
      <c r="G39" s="93">
        <v>0</v>
      </c>
      <c r="H39" s="94">
        <v>0</v>
      </c>
      <c r="I39" s="139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133">
        <v>0</v>
      </c>
      <c r="P39" s="96">
        <v>0</v>
      </c>
    </row>
    <row r="40" spans="3:16" s="61" customFormat="1" ht="30" customHeight="1">
      <c r="C40" s="59" t="s">
        <v>71</v>
      </c>
      <c r="D40" s="83"/>
      <c r="E40" s="84"/>
      <c r="F40" s="60">
        <v>0</v>
      </c>
      <c r="G40" s="60">
        <v>0</v>
      </c>
      <c r="H40" s="85">
        <v>0</v>
      </c>
      <c r="I40" s="140">
        <v>0</v>
      </c>
      <c r="J40" s="60">
        <v>39590184</v>
      </c>
      <c r="K40" s="60">
        <v>51943489</v>
      </c>
      <c r="L40" s="60">
        <v>116326941</v>
      </c>
      <c r="M40" s="60">
        <v>247073714</v>
      </c>
      <c r="N40" s="60">
        <v>213385110</v>
      </c>
      <c r="O40" s="129">
        <v>668319438</v>
      </c>
      <c r="P40" s="87">
        <v>668319438</v>
      </c>
    </row>
    <row r="41" spans="3:16" s="61" customFormat="1" ht="30" customHeight="1">
      <c r="C41" s="62"/>
      <c r="D41" s="74" t="s">
        <v>72</v>
      </c>
      <c r="E41" s="75"/>
      <c r="F41" s="65">
        <v>0</v>
      </c>
      <c r="G41" s="65">
        <v>0</v>
      </c>
      <c r="H41" s="66">
        <v>0</v>
      </c>
      <c r="I41" s="138">
        <v>0</v>
      </c>
      <c r="J41" s="65">
        <v>3080042</v>
      </c>
      <c r="K41" s="65">
        <v>6663870</v>
      </c>
      <c r="L41" s="65">
        <v>47596422</v>
      </c>
      <c r="M41" s="65">
        <v>124876936</v>
      </c>
      <c r="N41" s="65">
        <v>120962684</v>
      </c>
      <c r="O41" s="130">
        <v>303179954</v>
      </c>
      <c r="P41" s="68">
        <v>303179954</v>
      </c>
    </row>
    <row r="42" spans="3:16" s="61" customFormat="1" ht="30" customHeight="1">
      <c r="C42" s="62"/>
      <c r="D42" s="74" t="s">
        <v>73</v>
      </c>
      <c r="E42" s="75"/>
      <c r="F42" s="65">
        <v>0</v>
      </c>
      <c r="G42" s="65">
        <v>0</v>
      </c>
      <c r="H42" s="66">
        <v>0</v>
      </c>
      <c r="I42" s="138">
        <v>0</v>
      </c>
      <c r="J42" s="65">
        <v>34463650</v>
      </c>
      <c r="K42" s="65">
        <v>42124489</v>
      </c>
      <c r="L42" s="65">
        <v>52711089</v>
      </c>
      <c r="M42" s="65">
        <v>57102466</v>
      </c>
      <c r="N42" s="65">
        <v>34111611</v>
      </c>
      <c r="O42" s="130">
        <v>220513305</v>
      </c>
      <c r="P42" s="68">
        <v>220513305</v>
      </c>
    </row>
    <row r="43" spans="3:16" s="61" customFormat="1" ht="30" customHeight="1" thickBot="1">
      <c r="C43" s="76"/>
      <c r="D43" s="77" t="s">
        <v>74</v>
      </c>
      <c r="E43" s="78"/>
      <c r="F43" s="79">
        <v>0</v>
      </c>
      <c r="G43" s="79">
        <v>0</v>
      </c>
      <c r="H43" s="80">
        <v>0</v>
      </c>
      <c r="I43" s="141">
        <v>0</v>
      </c>
      <c r="J43" s="79">
        <v>2046492</v>
      </c>
      <c r="K43" s="79">
        <v>3155130</v>
      </c>
      <c r="L43" s="79">
        <v>16019430</v>
      </c>
      <c r="M43" s="79">
        <v>65094312</v>
      </c>
      <c r="N43" s="79">
        <v>58310815</v>
      </c>
      <c r="O43" s="131">
        <v>144626179</v>
      </c>
      <c r="P43" s="82">
        <v>144626179</v>
      </c>
    </row>
    <row r="44" spans="3:16" s="61" customFormat="1" ht="30" customHeight="1" thickBot="1">
      <c r="C44" s="185" t="s">
        <v>75</v>
      </c>
      <c r="D44" s="186"/>
      <c r="E44" s="186"/>
      <c r="F44" s="99">
        <f>SUM(F10,F30,F40)</f>
        <v>55693393</v>
      </c>
      <c r="G44" s="99">
        <f>SUM(G10,G30,G40)</f>
        <v>93453977</v>
      </c>
      <c r="H44" s="101">
        <f>SUM(F44:G44)</f>
        <v>149147370</v>
      </c>
      <c r="I44" s="142">
        <f aca="true" t="shared" si="2" ref="I44:N44">SUM(I10,I30,I40)</f>
        <v>0</v>
      </c>
      <c r="J44" s="99">
        <f t="shared" si="2"/>
        <v>377189145</v>
      </c>
      <c r="K44" s="99">
        <f t="shared" si="2"/>
        <v>348503797</v>
      </c>
      <c r="L44" s="99">
        <f t="shared" si="2"/>
        <v>398761420</v>
      </c>
      <c r="M44" s="99">
        <f t="shared" si="2"/>
        <v>518054608</v>
      </c>
      <c r="N44" s="99">
        <f t="shared" si="2"/>
        <v>374605640</v>
      </c>
      <c r="O44" s="134">
        <f>SUM(I44:N44)</f>
        <v>2017114610</v>
      </c>
      <c r="P44" s="103">
        <f>SUM(O44,H44)</f>
        <v>2166261980</v>
      </c>
    </row>
    <row r="45" spans="3:17" s="61" customFormat="1" ht="30" customHeight="1" thickBot="1" thickTop="1">
      <c r="C45" s="100" t="s">
        <v>78</v>
      </c>
      <c r="D45" s="55"/>
      <c r="E45" s="55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143"/>
      <c r="Q45" s="17"/>
    </row>
    <row r="46" spans="3:17" s="61" customFormat="1" ht="30" customHeight="1">
      <c r="C46" s="59" t="s">
        <v>42</v>
      </c>
      <c r="D46" s="53"/>
      <c r="E46" s="54"/>
      <c r="F46" s="60">
        <f>SUM(F47,F53,F56,F60,F64,F65)</f>
        <v>49567596</v>
      </c>
      <c r="G46" s="60">
        <f>SUM(G47,G53,G56,G60,G64,G65)</f>
        <v>82540003</v>
      </c>
      <c r="H46" s="85">
        <f>SUM(F46:G46)</f>
        <v>132107599</v>
      </c>
      <c r="I46" s="135">
        <f aca="true" t="shared" si="3" ref="I46:N46">SUM(I47,I53,I56,I60,I64,I65)</f>
        <v>0</v>
      </c>
      <c r="J46" s="60">
        <f t="shared" si="3"/>
        <v>222865614</v>
      </c>
      <c r="K46" s="60">
        <f t="shared" si="3"/>
        <v>188108660</v>
      </c>
      <c r="L46" s="60">
        <f t="shared" si="3"/>
        <v>153923892</v>
      </c>
      <c r="M46" s="60">
        <f t="shared" si="3"/>
        <v>137615346</v>
      </c>
      <c r="N46" s="60">
        <f t="shared" si="3"/>
        <v>73471059</v>
      </c>
      <c r="O46" s="129">
        <f>SUM(I46:N46)</f>
        <v>775984571</v>
      </c>
      <c r="P46" s="87">
        <f>SUM(O46,H46)</f>
        <v>908092170</v>
      </c>
      <c r="Q46" s="17"/>
    </row>
    <row r="47" spans="3:16" s="61" customFormat="1" ht="30" customHeight="1">
      <c r="C47" s="62"/>
      <c r="D47" s="63" t="s">
        <v>43</v>
      </c>
      <c r="E47" s="64"/>
      <c r="F47" s="65">
        <f>SUM(F48:F52)</f>
        <v>11159535</v>
      </c>
      <c r="G47" s="65">
        <f aca="true" t="shared" si="4" ref="G47:N47">SUM(G48:G52)</f>
        <v>19855053</v>
      </c>
      <c r="H47" s="66">
        <f aca="true" t="shared" si="5" ref="H47:H80">SUM(F47:G47)</f>
        <v>31014588</v>
      </c>
      <c r="I47" s="136">
        <f t="shared" si="4"/>
        <v>0</v>
      </c>
      <c r="J47" s="65">
        <f t="shared" si="4"/>
        <v>39887265</v>
      </c>
      <c r="K47" s="65">
        <f t="shared" si="4"/>
        <v>36426707</v>
      </c>
      <c r="L47" s="65">
        <f t="shared" si="4"/>
        <v>28590360</v>
      </c>
      <c r="M47" s="65">
        <f t="shared" si="4"/>
        <v>26029794</v>
      </c>
      <c r="N47" s="65">
        <f t="shared" si="4"/>
        <v>23271931</v>
      </c>
      <c r="O47" s="130">
        <f aca="true" t="shared" si="6" ref="O47:O80">SUM(I47:N47)</f>
        <v>154206057</v>
      </c>
      <c r="P47" s="68">
        <f aca="true" t="shared" si="7" ref="P47:P80">SUM(O47,H47)</f>
        <v>185220645</v>
      </c>
    </row>
    <row r="48" spans="3:16" s="61" customFormat="1" ht="30" customHeight="1">
      <c r="C48" s="62"/>
      <c r="D48" s="63"/>
      <c r="E48" s="69" t="s">
        <v>44</v>
      </c>
      <c r="F48" s="65">
        <v>9483428</v>
      </c>
      <c r="G48" s="65">
        <f>15363442-2536-1268</f>
        <v>15359638</v>
      </c>
      <c r="H48" s="66">
        <f t="shared" si="5"/>
        <v>24843066</v>
      </c>
      <c r="I48" s="136">
        <v>0</v>
      </c>
      <c r="J48" s="65">
        <v>27802328</v>
      </c>
      <c r="K48" s="65">
        <f>24835285-15321-7809</f>
        <v>24812155</v>
      </c>
      <c r="L48" s="65">
        <v>18791276</v>
      </c>
      <c r="M48" s="65">
        <v>17279451</v>
      </c>
      <c r="N48" s="65">
        <v>16287098</v>
      </c>
      <c r="O48" s="130">
        <f t="shared" si="6"/>
        <v>104972308</v>
      </c>
      <c r="P48" s="68">
        <f t="shared" si="7"/>
        <v>129815374</v>
      </c>
    </row>
    <row r="49" spans="3:16" s="61" customFormat="1" ht="30" customHeight="1">
      <c r="C49" s="62"/>
      <c r="D49" s="63"/>
      <c r="E49" s="69" t="s">
        <v>45</v>
      </c>
      <c r="F49" s="65">
        <v>0</v>
      </c>
      <c r="G49" s="65">
        <v>0</v>
      </c>
      <c r="H49" s="66">
        <f t="shared" si="5"/>
        <v>0</v>
      </c>
      <c r="I49" s="136">
        <v>0</v>
      </c>
      <c r="J49" s="65">
        <v>0</v>
      </c>
      <c r="K49" s="65">
        <v>264132</v>
      </c>
      <c r="L49" s="65">
        <v>735698</v>
      </c>
      <c r="M49" s="65">
        <v>1294758</v>
      </c>
      <c r="N49" s="65">
        <v>1940038</v>
      </c>
      <c r="O49" s="130">
        <f t="shared" si="6"/>
        <v>4234626</v>
      </c>
      <c r="P49" s="68">
        <f t="shared" si="7"/>
        <v>4234626</v>
      </c>
    </row>
    <row r="50" spans="3:16" s="61" customFormat="1" ht="30" customHeight="1">
      <c r="C50" s="62"/>
      <c r="D50" s="63"/>
      <c r="E50" s="69" t="s">
        <v>46</v>
      </c>
      <c r="F50" s="65">
        <v>640127</v>
      </c>
      <c r="G50" s="65">
        <v>1718543</v>
      </c>
      <c r="H50" s="66">
        <f t="shared" si="5"/>
        <v>2358670</v>
      </c>
      <c r="I50" s="136">
        <v>0</v>
      </c>
      <c r="J50" s="65">
        <v>5092416</v>
      </c>
      <c r="K50" s="65">
        <v>4526170</v>
      </c>
      <c r="L50" s="65">
        <v>3473015</v>
      </c>
      <c r="M50" s="65">
        <v>3647313</v>
      </c>
      <c r="N50" s="65">
        <v>3263930</v>
      </c>
      <c r="O50" s="130">
        <f t="shared" si="6"/>
        <v>20002844</v>
      </c>
      <c r="P50" s="68">
        <f t="shared" si="7"/>
        <v>22361514</v>
      </c>
    </row>
    <row r="51" spans="3:16" s="61" customFormat="1" ht="30" customHeight="1">
      <c r="C51" s="62"/>
      <c r="D51" s="63"/>
      <c r="E51" s="69" t="s">
        <v>47</v>
      </c>
      <c r="F51" s="65">
        <v>799717</v>
      </c>
      <c r="G51" s="65">
        <v>2397240</v>
      </c>
      <c r="H51" s="66">
        <f t="shared" si="5"/>
        <v>3196957</v>
      </c>
      <c r="I51" s="136">
        <v>0</v>
      </c>
      <c r="J51" s="65">
        <v>4753918</v>
      </c>
      <c r="K51" s="65">
        <v>4598843</v>
      </c>
      <c r="L51" s="65">
        <v>4166077</v>
      </c>
      <c r="M51" s="65">
        <v>2432938</v>
      </c>
      <c r="N51" s="65">
        <v>959367</v>
      </c>
      <c r="O51" s="130">
        <f t="shared" si="6"/>
        <v>16911143</v>
      </c>
      <c r="P51" s="68">
        <f t="shared" si="7"/>
        <v>20108100</v>
      </c>
    </row>
    <row r="52" spans="3:16" s="61" customFormat="1" ht="30" customHeight="1">
      <c r="C52" s="62"/>
      <c r="D52" s="63"/>
      <c r="E52" s="69" t="s">
        <v>48</v>
      </c>
      <c r="F52" s="65">
        <v>236263</v>
      </c>
      <c r="G52" s="65">
        <v>379632</v>
      </c>
      <c r="H52" s="66">
        <f t="shared" si="5"/>
        <v>615895</v>
      </c>
      <c r="I52" s="136">
        <v>0</v>
      </c>
      <c r="J52" s="65">
        <v>2238603</v>
      </c>
      <c r="K52" s="65">
        <v>2225407</v>
      </c>
      <c r="L52" s="65">
        <v>1424294</v>
      </c>
      <c r="M52" s="65">
        <v>1375334</v>
      </c>
      <c r="N52" s="65">
        <v>821498</v>
      </c>
      <c r="O52" s="130">
        <f t="shared" si="6"/>
        <v>8085136</v>
      </c>
      <c r="P52" s="68">
        <f t="shared" si="7"/>
        <v>8701031</v>
      </c>
    </row>
    <row r="53" spans="3:16" s="61" customFormat="1" ht="30" customHeight="1">
      <c r="C53" s="62"/>
      <c r="D53" s="70" t="s">
        <v>49</v>
      </c>
      <c r="E53" s="71"/>
      <c r="F53" s="65">
        <f>SUM(F54:F55)</f>
        <v>21869751</v>
      </c>
      <c r="G53" s="65">
        <f aca="true" t="shared" si="8" ref="G53:N53">SUM(G54:G55)</f>
        <v>44745117</v>
      </c>
      <c r="H53" s="66">
        <f t="shared" si="5"/>
        <v>66614868</v>
      </c>
      <c r="I53" s="136">
        <f t="shared" si="8"/>
        <v>0</v>
      </c>
      <c r="J53" s="65">
        <f t="shared" si="8"/>
        <v>114508056</v>
      </c>
      <c r="K53" s="65">
        <f t="shared" si="8"/>
        <v>92363703</v>
      </c>
      <c r="L53" s="65">
        <f t="shared" si="8"/>
        <v>66996325</v>
      </c>
      <c r="M53" s="65">
        <f t="shared" si="8"/>
        <v>56574139</v>
      </c>
      <c r="N53" s="65">
        <f t="shared" si="8"/>
        <v>22732354</v>
      </c>
      <c r="O53" s="130">
        <f t="shared" si="6"/>
        <v>353174577</v>
      </c>
      <c r="P53" s="68">
        <f t="shared" si="7"/>
        <v>419789445</v>
      </c>
    </row>
    <row r="54" spans="3:16" s="61" customFormat="1" ht="30" customHeight="1">
      <c r="C54" s="62"/>
      <c r="D54" s="63"/>
      <c r="E54" s="69" t="s">
        <v>50</v>
      </c>
      <c r="F54" s="65">
        <v>17364175</v>
      </c>
      <c r="G54" s="65">
        <f>33846028-3746</f>
        <v>33842282</v>
      </c>
      <c r="H54" s="66">
        <f t="shared" si="5"/>
        <v>51206457</v>
      </c>
      <c r="I54" s="136">
        <v>0</v>
      </c>
      <c r="J54" s="65">
        <v>82801109</v>
      </c>
      <c r="K54" s="65">
        <v>68724503</v>
      </c>
      <c r="L54" s="65">
        <v>52301625</v>
      </c>
      <c r="M54" s="65">
        <v>47491364</v>
      </c>
      <c r="N54" s="65">
        <v>20052520</v>
      </c>
      <c r="O54" s="130">
        <f t="shared" si="6"/>
        <v>271371121</v>
      </c>
      <c r="P54" s="68">
        <f t="shared" si="7"/>
        <v>322577578</v>
      </c>
    </row>
    <row r="55" spans="3:16" s="61" customFormat="1" ht="30" customHeight="1">
      <c r="C55" s="62"/>
      <c r="D55" s="63"/>
      <c r="E55" s="69" t="s">
        <v>51</v>
      </c>
      <c r="F55" s="65">
        <v>4505576</v>
      </c>
      <c r="G55" s="65">
        <f>10906775-3940</f>
        <v>10902835</v>
      </c>
      <c r="H55" s="66">
        <f t="shared" si="5"/>
        <v>15408411</v>
      </c>
      <c r="I55" s="136">
        <v>0</v>
      </c>
      <c r="J55" s="65">
        <v>31706947</v>
      </c>
      <c r="K55" s="65">
        <v>23639200</v>
      </c>
      <c r="L55" s="65">
        <v>14694700</v>
      </c>
      <c r="M55" s="65">
        <v>9082775</v>
      </c>
      <c r="N55" s="65">
        <v>2679834</v>
      </c>
      <c r="O55" s="130">
        <f t="shared" si="6"/>
        <v>81803456</v>
      </c>
      <c r="P55" s="68">
        <f t="shared" si="7"/>
        <v>97211867</v>
      </c>
    </row>
    <row r="56" spans="3:16" s="61" customFormat="1" ht="30" customHeight="1">
      <c r="C56" s="62"/>
      <c r="D56" s="70" t="s">
        <v>52</v>
      </c>
      <c r="E56" s="71"/>
      <c r="F56" s="65">
        <f>SUM(F57:F59)</f>
        <v>128610</v>
      </c>
      <c r="G56" s="65">
        <f aca="true" t="shared" si="9" ref="G56:N56">SUM(G57:G59)</f>
        <v>1116171</v>
      </c>
      <c r="H56" s="66">
        <f t="shared" si="5"/>
        <v>1244781</v>
      </c>
      <c r="I56" s="136">
        <f t="shared" si="9"/>
        <v>0</v>
      </c>
      <c r="J56" s="65">
        <f t="shared" si="9"/>
        <v>9848500</v>
      </c>
      <c r="K56" s="65">
        <f t="shared" si="9"/>
        <v>11565034</v>
      </c>
      <c r="L56" s="65">
        <f t="shared" si="9"/>
        <v>20178471</v>
      </c>
      <c r="M56" s="65">
        <f t="shared" si="9"/>
        <v>21844994</v>
      </c>
      <c r="N56" s="65">
        <f t="shared" si="9"/>
        <v>11571102</v>
      </c>
      <c r="O56" s="130">
        <f t="shared" si="6"/>
        <v>75008101</v>
      </c>
      <c r="P56" s="68">
        <f t="shared" si="7"/>
        <v>76252882</v>
      </c>
    </row>
    <row r="57" spans="3:16" s="61" customFormat="1" ht="30" customHeight="1">
      <c r="C57" s="62"/>
      <c r="D57" s="63"/>
      <c r="E57" s="69" t="s">
        <v>53</v>
      </c>
      <c r="F57" s="65">
        <v>107712</v>
      </c>
      <c r="G57" s="65">
        <v>985644</v>
      </c>
      <c r="H57" s="66">
        <f t="shared" si="5"/>
        <v>1093356</v>
      </c>
      <c r="I57" s="136">
        <v>0</v>
      </c>
      <c r="J57" s="65">
        <v>7578365</v>
      </c>
      <c r="K57" s="65">
        <v>9580030</v>
      </c>
      <c r="L57" s="65">
        <v>18918983</v>
      </c>
      <c r="M57" s="65">
        <v>21109285</v>
      </c>
      <c r="N57" s="65">
        <v>11205801</v>
      </c>
      <c r="O57" s="130">
        <f t="shared" si="6"/>
        <v>68392464</v>
      </c>
      <c r="P57" s="68">
        <f t="shared" si="7"/>
        <v>69485820</v>
      </c>
    </row>
    <row r="58" spans="3:16" s="61" customFormat="1" ht="30" customHeight="1">
      <c r="C58" s="62"/>
      <c r="D58" s="63"/>
      <c r="E58" s="72" t="s">
        <v>54</v>
      </c>
      <c r="F58" s="65">
        <v>20898</v>
      </c>
      <c r="G58" s="65">
        <v>130527</v>
      </c>
      <c r="H58" s="66">
        <f t="shared" si="5"/>
        <v>151425</v>
      </c>
      <c r="I58" s="136">
        <v>0</v>
      </c>
      <c r="J58" s="65">
        <v>2270135</v>
      </c>
      <c r="K58" s="65">
        <v>1985004</v>
      </c>
      <c r="L58" s="65">
        <v>1259488</v>
      </c>
      <c r="M58" s="65">
        <v>735709</v>
      </c>
      <c r="N58" s="65">
        <v>365301</v>
      </c>
      <c r="O58" s="130">
        <f t="shared" si="6"/>
        <v>6615637</v>
      </c>
      <c r="P58" s="68">
        <f t="shared" si="7"/>
        <v>6767062</v>
      </c>
    </row>
    <row r="59" spans="3:16" s="61" customFormat="1" ht="30" customHeight="1">
      <c r="C59" s="62"/>
      <c r="D59" s="73"/>
      <c r="E59" s="72" t="s">
        <v>55</v>
      </c>
      <c r="F59" s="65">
        <v>0</v>
      </c>
      <c r="G59" s="65">
        <v>0</v>
      </c>
      <c r="H59" s="66">
        <f t="shared" si="5"/>
        <v>0</v>
      </c>
      <c r="I59" s="136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130">
        <f t="shared" si="6"/>
        <v>0</v>
      </c>
      <c r="P59" s="68">
        <f t="shared" si="7"/>
        <v>0</v>
      </c>
    </row>
    <row r="60" spans="3:16" s="61" customFormat="1" ht="30" customHeight="1">
      <c r="C60" s="62"/>
      <c r="D60" s="70" t="s">
        <v>56</v>
      </c>
      <c r="E60" s="71"/>
      <c r="F60" s="65">
        <f>SUM(F61:F63)</f>
        <v>6674913</v>
      </c>
      <c r="G60" s="65">
        <f aca="true" t="shared" si="10" ref="G60:N60">SUM(G61:G63)</f>
        <v>6692887</v>
      </c>
      <c r="H60" s="66">
        <f t="shared" si="5"/>
        <v>13367800</v>
      </c>
      <c r="I60" s="136">
        <f t="shared" si="10"/>
        <v>0</v>
      </c>
      <c r="J60" s="65">
        <f t="shared" si="10"/>
        <v>10783339</v>
      </c>
      <c r="K60" s="65">
        <f t="shared" si="10"/>
        <v>15068014</v>
      </c>
      <c r="L60" s="65">
        <f t="shared" si="10"/>
        <v>12706349</v>
      </c>
      <c r="M60" s="65">
        <f t="shared" si="10"/>
        <v>10013172</v>
      </c>
      <c r="N60" s="65">
        <f t="shared" si="10"/>
        <v>5333642</v>
      </c>
      <c r="O60" s="130">
        <f t="shared" si="6"/>
        <v>53904516</v>
      </c>
      <c r="P60" s="68">
        <f t="shared" si="7"/>
        <v>67272316</v>
      </c>
    </row>
    <row r="61" spans="3:16" s="61" customFormat="1" ht="30" customHeight="1">
      <c r="C61" s="62"/>
      <c r="D61" s="63"/>
      <c r="E61" s="72" t="s">
        <v>57</v>
      </c>
      <c r="F61" s="65">
        <v>2368857</v>
      </c>
      <c r="G61" s="65">
        <f>4765284-666</f>
        <v>4764618</v>
      </c>
      <c r="H61" s="66">
        <f t="shared" si="5"/>
        <v>7133475</v>
      </c>
      <c r="I61" s="136">
        <v>0</v>
      </c>
      <c r="J61" s="65">
        <v>8235233</v>
      </c>
      <c r="K61" s="65">
        <v>13120138</v>
      </c>
      <c r="L61" s="65">
        <v>11218774</v>
      </c>
      <c r="M61" s="65">
        <v>9233011</v>
      </c>
      <c r="N61" s="65">
        <v>4829808</v>
      </c>
      <c r="O61" s="130">
        <f t="shared" si="6"/>
        <v>46636964</v>
      </c>
      <c r="P61" s="68">
        <f t="shared" si="7"/>
        <v>53770439</v>
      </c>
    </row>
    <row r="62" spans="3:16" s="61" customFormat="1" ht="30" customHeight="1">
      <c r="C62" s="62"/>
      <c r="D62" s="63"/>
      <c r="E62" s="72" t="s">
        <v>58</v>
      </c>
      <c r="F62" s="65">
        <v>867648</v>
      </c>
      <c r="G62" s="65">
        <v>576879</v>
      </c>
      <c r="H62" s="66">
        <f t="shared" si="5"/>
        <v>1444527</v>
      </c>
      <c r="I62" s="136">
        <v>0</v>
      </c>
      <c r="J62" s="65">
        <v>713495</v>
      </c>
      <c r="K62" s="65">
        <v>781324</v>
      </c>
      <c r="L62" s="65">
        <v>430984</v>
      </c>
      <c r="M62" s="65">
        <v>340861</v>
      </c>
      <c r="N62" s="65">
        <v>174592</v>
      </c>
      <c r="O62" s="130">
        <f t="shared" si="6"/>
        <v>2441256</v>
      </c>
      <c r="P62" s="68">
        <f t="shared" si="7"/>
        <v>3885783</v>
      </c>
    </row>
    <row r="63" spans="3:16" s="61" customFormat="1" ht="30" customHeight="1">
      <c r="C63" s="62"/>
      <c r="D63" s="63"/>
      <c r="E63" s="72" t="s">
        <v>59</v>
      </c>
      <c r="F63" s="65">
        <v>3438408</v>
      </c>
      <c r="G63" s="65">
        <v>1351390</v>
      </c>
      <c r="H63" s="66">
        <f t="shared" si="5"/>
        <v>4789798</v>
      </c>
      <c r="I63" s="136">
        <v>0</v>
      </c>
      <c r="J63" s="65">
        <v>1834611</v>
      </c>
      <c r="K63" s="65">
        <v>1166552</v>
      </c>
      <c r="L63" s="65">
        <v>1056591</v>
      </c>
      <c r="M63" s="65">
        <v>439300</v>
      </c>
      <c r="N63" s="65">
        <v>329242</v>
      </c>
      <c r="O63" s="130">
        <f t="shared" si="6"/>
        <v>4826296</v>
      </c>
      <c r="P63" s="68">
        <f t="shared" si="7"/>
        <v>9616094</v>
      </c>
    </row>
    <row r="64" spans="3:16" s="61" customFormat="1" ht="30" customHeight="1">
      <c r="C64" s="62"/>
      <c r="D64" s="74" t="s">
        <v>60</v>
      </c>
      <c r="E64" s="75"/>
      <c r="F64" s="65">
        <v>1176485</v>
      </c>
      <c r="G64" s="65">
        <v>1218775</v>
      </c>
      <c r="H64" s="66">
        <f t="shared" si="5"/>
        <v>2395260</v>
      </c>
      <c r="I64" s="136">
        <v>0</v>
      </c>
      <c r="J64" s="65">
        <v>12849435</v>
      </c>
      <c r="K64" s="65">
        <v>11475009</v>
      </c>
      <c r="L64" s="65">
        <v>10017480</v>
      </c>
      <c r="M64" s="65">
        <v>12693886</v>
      </c>
      <c r="N64" s="65">
        <v>5960816</v>
      </c>
      <c r="O64" s="130">
        <f t="shared" si="6"/>
        <v>52996626</v>
      </c>
      <c r="P64" s="68">
        <f t="shared" si="7"/>
        <v>55391886</v>
      </c>
    </row>
    <row r="65" spans="3:16" s="61" customFormat="1" ht="30" customHeight="1" thickBot="1">
      <c r="C65" s="76"/>
      <c r="D65" s="77" t="s">
        <v>61</v>
      </c>
      <c r="E65" s="78"/>
      <c r="F65" s="79">
        <v>8558302</v>
      </c>
      <c r="G65" s="79">
        <v>8912000</v>
      </c>
      <c r="H65" s="80">
        <f t="shared" si="5"/>
        <v>17470302</v>
      </c>
      <c r="I65" s="137">
        <v>0</v>
      </c>
      <c r="J65" s="79">
        <v>34989019</v>
      </c>
      <c r="K65" s="79">
        <v>21210193</v>
      </c>
      <c r="L65" s="79">
        <v>15434907</v>
      </c>
      <c r="M65" s="79">
        <v>10459361</v>
      </c>
      <c r="N65" s="79">
        <v>4601214</v>
      </c>
      <c r="O65" s="131">
        <f t="shared" si="6"/>
        <v>86694694</v>
      </c>
      <c r="P65" s="82">
        <f t="shared" si="7"/>
        <v>104164996</v>
      </c>
    </row>
    <row r="66" spans="3:16" s="61" customFormat="1" ht="30" customHeight="1">
      <c r="C66" s="59" t="s">
        <v>62</v>
      </c>
      <c r="D66" s="83"/>
      <c r="E66" s="84"/>
      <c r="F66" s="60">
        <f>SUM(F67:F75)</f>
        <v>886078</v>
      </c>
      <c r="G66" s="60">
        <f aca="true" t="shared" si="11" ref="G66:N66">SUM(G67:G75)</f>
        <v>1733200</v>
      </c>
      <c r="H66" s="85">
        <f t="shared" si="5"/>
        <v>2619278</v>
      </c>
      <c r="I66" s="135">
        <f t="shared" si="11"/>
        <v>0</v>
      </c>
      <c r="J66" s="60">
        <f t="shared" si="11"/>
        <v>81812693</v>
      </c>
      <c r="K66" s="60">
        <f t="shared" si="11"/>
        <v>78596520</v>
      </c>
      <c r="L66" s="60">
        <f t="shared" si="11"/>
        <v>99573022</v>
      </c>
      <c r="M66" s="60">
        <f t="shared" si="11"/>
        <v>104899207</v>
      </c>
      <c r="N66" s="60">
        <f t="shared" si="11"/>
        <v>70504999</v>
      </c>
      <c r="O66" s="129">
        <f t="shared" si="6"/>
        <v>435386441</v>
      </c>
      <c r="P66" s="87">
        <f t="shared" si="7"/>
        <v>438005719</v>
      </c>
    </row>
    <row r="67" spans="3:16" s="61" customFormat="1" ht="30" customHeight="1">
      <c r="C67" s="88"/>
      <c r="D67" s="74" t="s">
        <v>63</v>
      </c>
      <c r="E67" s="75"/>
      <c r="F67" s="89">
        <v>0</v>
      </c>
      <c r="G67" s="89">
        <v>0</v>
      </c>
      <c r="H67" s="90">
        <f t="shared" si="5"/>
        <v>0</v>
      </c>
      <c r="I67" s="138">
        <v>0</v>
      </c>
      <c r="J67" s="89">
        <v>6803798</v>
      </c>
      <c r="K67" s="89">
        <v>9682539</v>
      </c>
      <c r="L67" s="89">
        <v>10473709</v>
      </c>
      <c r="M67" s="89">
        <v>11051199</v>
      </c>
      <c r="N67" s="89">
        <v>1881500</v>
      </c>
      <c r="O67" s="132">
        <f t="shared" si="6"/>
        <v>39892745</v>
      </c>
      <c r="P67" s="92">
        <f t="shared" si="7"/>
        <v>39892745</v>
      </c>
    </row>
    <row r="68" spans="3:16" s="61" customFormat="1" ht="30" customHeight="1">
      <c r="C68" s="62"/>
      <c r="D68" s="74" t="s">
        <v>64</v>
      </c>
      <c r="E68" s="75"/>
      <c r="F68" s="65">
        <v>0</v>
      </c>
      <c r="G68" s="65">
        <v>0</v>
      </c>
      <c r="H68" s="66">
        <f t="shared" si="5"/>
        <v>0</v>
      </c>
      <c r="I68" s="138">
        <v>0</v>
      </c>
      <c r="J68" s="65">
        <v>366291</v>
      </c>
      <c r="K68" s="65">
        <v>604387</v>
      </c>
      <c r="L68" s="65">
        <v>458469</v>
      </c>
      <c r="M68" s="65">
        <v>343269</v>
      </c>
      <c r="N68" s="65">
        <v>291924</v>
      </c>
      <c r="O68" s="130">
        <f t="shared" si="6"/>
        <v>2064340</v>
      </c>
      <c r="P68" s="68">
        <f t="shared" si="7"/>
        <v>2064340</v>
      </c>
    </row>
    <row r="69" spans="3:16" s="61" customFormat="1" ht="30" customHeight="1">
      <c r="C69" s="62"/>
      <c r="D69" s="74" t="s">
        <v>79</v>
      </c>
      <c r="E69" s="75"/>
      <c r="F69" s="65">
        <v>0</v>
      </c>
      <c r="G69" s="65">
        <v>0</v>
      </c>
      <c r="H69" s="66">
        <f t="shared" si="5"/>
        <v>0</v>
      </c>
      <c r="I69" s="138">
        <v>0</v>
      </c>
      <c r="J69" s="65">
        <v>41522354</v>
      </c>
      <c r="K69" s="65">
        <v>31795962</v>
      </c>
      <c r="L69" s="65">
        <v>26016432</v>
      </c>
      <c r="M69" s="65">
        <v>15790915</v>
      </c>
      <c r="N69" s="65">
        <v>8936229</v>
      </c>
      <c r="O69" s="130">
        <f t="shared" si="6"/>
        <v>124061892</v>
      </c>
      <c r="P69" s="68">
        <f t="shared" si="7"/>
        <v>124061892</v>
      </c>
    </row>
    <row r="70" spans="3:16" s="61" customFormat="1" ht="30" customHeight="1">
      <c r="C70" s="62"/>
      <c r="D70" s="74" t="s">
        <v>65</v>
      </c>
      <c r="E70" s="75"/>
      <c r="F70" s="65">
        <v>60939</v>
      </c>
      <c r="G70" s="65">
        <v>78453</v>
      </c>
      <c r="H70" s="66">
        <f t="shared" si="5"/>
        <v>139392</v>
      </c>
      <c r="I70" s="136">
        <v>0</v>
      </c>
      <c r="J70" s="65">
        <v>4632502</v>
      </c>
      <c r="K70" s="65">
        <v>3916956</v>
      </c>
      <c r="L70" s="65">
        <v>9285566</v>
      </c>
      <c r="M70" s="65">
        <v>5287553</v>
      </c>
      <c r="N70" s="65">
        <v>6075143</v>
      </c>
      <c r="O70" s="130">
        <f t="shared" si="6"/>
        <v>29197720</v>
      </c>
      <c r="P70" s="68">
        <f t="shared" si="7"/>
        <v>29337112</v>
      </c>
    </row>
    <row r="71" spans="3:16" s="61" customFormat="1" ht="30" customHeight="1">
      <c r="C71" s="62"/>
      <c r="D71" s="74" t="s">
        <v>66</v>
      </c>
      <c r="E71" s="75"/>
      <c r="F71" s="65">
        <v>825139</v>
      </c>
      <c r="G71" s="65">
        <v>1265731</v>
      </c>
      <c r="H71" s="66">
        <f t="shared" si="5"/>
        <v>2090870</v>
      </c>
      <c r="I71" s="136">
        <v>0</v>
      </c>
      <c r="J71" s="65">
        <v>13315586</v>
      </c>
      <c r="K71" s="65">
        <v>10585514</v>
      </c>
      <c r="L71" s="65">
        <v>13308646</v>
      </c>
      <c r="M71" s="65">
        <v>5813464</v>
      </c>
      <c r="N71" s="65">
        <v>2803800</v>
      </c>
      <c r="O71" s="130">
        <f t="shared" si="6"/>
        <v>45827010</v>
      </c>
      <c r="P71" s="68">
        <f t="shared" si="7"/>
        <v>47917880</v>
      </c>
    </row>
    <row r="72" spans="3:16" s="61" customFormat="1" ht="30" customHeight="1">
      <c r="C72" s="62"/>
      <c r="D72" s="74" t="s">
        <v>67</v>
      </c>
      <c r="E72" s="75"/>
      <c r="F72" s="65">
        <v>0</v>
      </c>
      <c r="G72" s="65">
        <v>389016</v>
      </c>
      <c r="H72" s="66">
        <f t="shared" si="5"/>
        <v>389016</v>
      </c>
      <c r="I72" s="138">
        <v>0</v>
      </c>
      <c r="J72" s="65">
        <v>14394067</v>
      </c>
      <c r="K72" s="65">
        <v>20359302</v>
      </c>
      <c r="L72" s="65">
        <v>24505580</v>
      </c>
      <c r="M72" s="65">
        <v>20283510</v>
      </c>
      <c r="N72" s="65">
        <v>8483095</v>
      </c>
      <c r="O72" s="130">
        <f t="shared" si="6"/>
        <v>88025554</v>
      </c>
      <c r="P72" s="68">
        <f t="shared" si="7"/>
        <v>88414570</v>
      </c>
    </row>
    <row r="73" spans="3:16" s="61" customFormat="1" ht="30" customHeight="1">
      <c r="C73" s="62"/>
      <c r="D73" s="74" t="s">
        <v>68</v>
      </c>
      <c r="E73" s="75"/>
      <c r="F73" s="65">
        <v>0</v>
      </c>
      <c r="G73" s="65">
        <v>0</v>
      </c>
      <c r="H73" s="66">
        <f t="shared" si="5"/>
        <v>0</v>
      </c>
      <c r="I73" s="138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130">
        <f t="shared" si="6"/>
        <v>0</v>
      </c>
      <c r="P73" s="68">
        <f t="shared" si="7"/>
        <v>0</v>
      </c>
    </row>
    <row r="74" spans="3:16" s="61" customFormat="1" ht="30" customHeight="1">
      <c r="C74" s="62"/>
      <c r="D74" s="181" t="s">
        <v>69</v>
      </c>
      <c r="E74" s="200"/>
      <c r="F74" s="65">
        <v>0</v>
      </c>
      <c r="G74" s="65">
        <v>0</v>
      </c>
      <c r="H74" s="66">
        <f t="shared" si="5"/>
        <v>0</v>
      </c>
      <c r="I74" s="138">
        <v>0</v>
      </c>
      <c r="J74" s="65">
        <v>778095</v>
      </c>
      <c r="K74" s="65">
        <v>1651860</v>
      </c>
      <c r="L74" s="65">
        <v>15524620</v>
      </c>
      <c r="M74" s="65">
        <v>46329297</v>
      </c>
      <c r="N74" s="65">
        <v>42033308</v>
      </c>
      <c r="O74" s="130">
        <f t="shared" si="6"/>
        <v>106317180</v>
      </c>
      <c r="P74" s="68">
        <f t="shared" si="7"/>
        <v>106317180</v>
      </c>
    </row>
    <row r="75" spans="3:16" s="61" customFormat="1" ht="30" customHeight="1" thickBot="1">
      <c r="C75" s="76"/>
      <c r="D75" s="183" t="s">
        <v>70</v>
      </c>
      <c r="E75" s="184"/>
      <c r="F75" s="93">
        <v>0</v>
      </c>
      <c r="G75" s="93">
        <v>0</v>
      </c>
      <c r="H75" s="94">
        <f t="shared" si="5"/>
        <v>0</v>
      </c>
      <c r="I75" s="139">
        <v>0</v>
      </c>
      <c r="J75" s="93">
        <v>0</v>
      </c>
      <c r="K75" s="93">
        <v>0</v>
      </c>
      <c r="L75" s="93">
        <v>0</v>
      </c>
      <c r="M75" s="93">
        <v>0</v>
      </c>
      <c r="N75" s="93">
        <v>0</v>
      </c>
      <c r="O75" s="133">
        <f t="shared" si="6"/>
        <v>0</v>
      </c>
      <c r="P75" s="96">
        <f t="shared" si="7"/>
        <v>0</v>
      </c>
    </row>
    <row r="76" spans="3:16" s="61" customFormat="1" ht="30" customHeight="1">
      <c r="C76" s="59" t="s">
        <v>71</v>
      </c>
      <c r="D76" s="83"/>
      <c r="E76" s="84"/>
      <c r="F76" s="60">
        <f>SUM(F77:F79)</f>
        <v>0</v>
      </c>
      <c r="G76" s="60">
        <f aca="true" t="shared" si="12" ref="G76:N76">SUM(G77:G79)</f>
        <v>0</v>
      </c>
      <c r="H76" s="85">
        <f t="shared" si="5"/>
        <v>0</v>
      </c>
      <c r="I76" s="140">
        <f t="shared" si="12"/>
        <v>0</v>
      </c>
      <c r="J76" s="60">
        <f t="shared" si="12"/>
        <v>35612997</v>
      </c>
      <c r="K76" s="60">
        <f t="shared" si="12"/>
        <v>46452995</v>
      </c>
      <c r="L76" s="60">
        <f t="shared" si="12"/>
        <v>104246742</v>
      </c>
      <c r="M76" s="60">
        <f t="shared" si="12"/>
        <v>221403635</v>
      </c>
      <c r="N76" s="60">
        <f t="shared" si="12"/>
        <v>191027205</v>
      </c>
      <c r="O76" s="129">
        <f t="shared" si="6"/>
        <v>598743574</v>
      </c>
      <c r="P76" s="87">
        <f t="shared" si="7"/>
        <v>598743574</v>
      </c>
    </row>
    <row r="77" spans="3:16" s="61" customFormat="1" ht="30" customHeight="1">
      <c r="C77" s="62"/>
      <c r="D77" s="74" t="s">
        <v>72</v>
      </c>
      <c r="E77" s="75"/>
      <c r="F77" s="65">
        <v>0</v>
      </c>
      <c r="G77" s="65">
        <v>0</v>
      </c>
      <c r="H77" s="66">
        <f t="shared" si="5"/>
        <v>0</v>
      </c>
      <c r="I77" s="138">
        <v>0</v>
      </c>
      <c r="J77" s="65">
        <v>2792948</v>
      </c>
      <c r="K77" s="65">
        <v>5996007</v>
      </c>
      <c r="L77" s="65">
        <v>42692717</v>
      </c>
      <c r="M77" s="65">
        <v>112099757</v>
      </c>
      <c r="N77" s="65">
        <v>108269349</v>
      </c>
      <c r="O77" s="130">
        <f t="shared" si="6"/>
        <v>271850778</v>
      </c>
      <c r="P77" s="68">
        <f t="shared" si="7"/>
        <v>271850778</v>
      </c>
    </row>
    <row r="78" spans="3:16" s="61" customFormat="1" ht="30" customHeight="1">
      <c r="C78" s="62"/>
      <c r="D78" s="74" t="s">
        <v>73</v>
      </c>
      <c r="E78" s="75"/>
      <c r="F78" s="65">
        <v>0</v>
      </c>
      <c r="G78" s="65">
        <v>0</v>
      </c>
      <c r="H78" s="66">
        <f t="shared" si="5"/>
        <v>0</v>
      </c>
      <c r="I78" s="138">
        <v>0</v>
      </c>
      <c r="J78" s="65">
        <v>30991212</v>
      </c>
      <c r="K78" s="65">
        <v>37652042</v>
      </c>
      <c r="L78" s="65">
        <v>47176212</v>
      </c>
      <c r="M78" s="65">
        <v>51015643</v>
      </c>
      <c r="N78" s="65">
        <v>30560258</v>
      </c>
      <c r="O78" s="130">
        <f t="shared" si="6"/>
        <v>197395367</v>
      </c>
      <c r="P78" s="68">
        <f t="shared" si="7"/>
        <v>197395367</v>
      </c>
    </row>
    <row r="79" spans="3:16" s="61" customFormat="1" ht="30" customHeight="1" thickBot="1">
      <c r="C79" s="76"/>
      <c r="D79" s="77" t="s">
        <v>74</v>
      </c>
      <c r="E79" s="78"/>
      <c r="F79" s="79">
        <v>0</v>
      </c>
      <c r="G79" s="79">
        <v>0</v>
      </c>
      <c r="H79" s="80">
        <f t="shared" si="5"/>
        <v>0</v>
      </c>
      <c r="I79" s="141">
        <v>0</v>
      </c>
      <c r="J79" s="79">
        <v>1828837</v>
      </c>
      <c r="K79" s="79">
        <v>2804946</v>
      </c>
      <c r="L79" s="79">
        <v>14377813</v>
      </c>
      <c r="M79" s="79">
        <v>58288235</v>
      </c>
      <c r="N79" s="79">
        <v>52197598</v>
      </c>
      <c r="O79" s="131">
        <f t="shared" si="6"/>
        <v>129497429</v>
      </c>
      <c r="P79" s="82">
        <f t="shared" si="7"/>
        <v>129497429</v>
      </c>
    </row>
    <row r="80" spans="3:16" s="61" customFormat="1" ht="30" customHeight="1" thickBot="1">
      <c r="C80" s="185" t="s">
        <v>75</v>
      </c>
      <c r="D80" s="186"/>
      <c r="E80" s="186"/>
      <c r="F80" s="99">
        <f>SUM(F46,F66,F76)</f>
        <v>50453674</v>
      </c>
      <c r="G80" s="99">
        <f>SUM(G46,G66,G76)</f>
        <v>84273203</v>
      </c>
      <c r="H80" s="101">
        <f t="shared" si="5"/>
        <v>134726877</v>
      </c>
      <c r="I80" s="142">
        <f aca="true" t="shared" si="13" ref="I80:N80">SUM(I46,I66,I76)</f>
        <v>0</v>
      </c>
      <c r="J80" s="99">
        <f t="shared" si="13"/>
        <v>340291304</v>
      </c>
      <c r="K80" s="99">
        <f t="shared" si="13"/>
        <v>313158175</v>
      </c>
      <c r="L80" s="99">
        <f t="shared" si="13"/>
        <v>357743656</v>
      </c>
      <c r="M80" s="99">
        <f t="shared" si="13"/>
        <v>463918188</v>
      </c>
      <c r="N80" s="99">
        <f t="shared" si="13"/>
        <v>335003263</v>
      </c>
      <c r="O80" s="134">
        <f t="shared" si="6"/>
        <v>1810114586</v>
      </c>
      <c r="P80" s="103">
        <f t="shared" si="7"/>
        <v>1944841463</v>
      </c>
    </row>
    <row r="81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8:E38"/>
    <mergeCell ref="D39:E39"/>
    <mergeCell ref="C44:E44"/>
    <mergeCell ref="D74:E74"/>
    <mergeCell ref="D75:E75"/>
    <mergeCell ref="C80:E80"/>
  </mergeCells>
  <printOptions/>
  <pageMargins left="0.5905511811023623" right="0.3937007874015748" top="0.7874015748031497" bottom="0.3937007874015748" header="0.5118110236220472" footer="0.31496062992125984"/>
  <pageSetup fitToHeight="1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情報政策課</cp:lastModifiedBy>
  <cp:lastPrinted>2017-04-28T04:16:00Z</cp:lastPrinted>
  <dcterms:created xsi:type="dcterms:W3CDTF">2012-04-10T04:28:23Z</dcterms:created>
  <dcterms:modified xsi:type="dcterms:W3CDTF">2018-07-02T01:48:53Z</dcterms:modified>
  <cp:category/>
  <cp:version/>
  <cp:contentType/>
  <cp:contentStatus/>
</cp:coreProperties>
</file>