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share\地方公営企業\地方公営企業経営比較分析\R2\20210114103400_公営企業に係る「経営比較分析表」（令和元年度決算）の分析等について\03_各課回答\観光施設課\"/>
    </mc:Choice>
  </mc:AlternateContent>
  <workbookProtection workbookAlgorithmName="SHA-512" workbookHashValue="JZOz0P14uMJIxjgqiQQ+RtBgcemdYz4gMXQ4HBErqaRcZcYLK9Ec4PKqaCCBXSWQsxrIrx1w/0q8IJG4DSgbqg==" workbookSaltValue="N/2zD88VheGsS8sL0y4bxw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I88" i="4"/>
  <c r="H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BV30" i="4"/>
  <c r="BV76" i="4"/>
  <c r="FJ52" i="4"/>
  <c r="IX30" i="4"/>
  <c r="ML76" i="4"/>
  <c r="BV52" i="4"/>
  <c r="FJ30" i="4"/>
  <c r="IX76" i="4"/>
  <c r="ML52" i="4"/>
  <c r="C11" i="5"/>
  <c r="D11" i="5"/>
  <c r="E11" i="5"/>
  <c r="B11" i="5"/>
  <c r="GT52" i="4" l="1"/>
  <c r="R76" i="4"/>
  <c r="DF52" i="4"/>
  <c r="GT30" i="4"/>
  <c r="KH52" i="4"/>
  <c r="R30" i="4"/>
  <c r="KH76" i="4"/>
  <c r="R52" i="4"/>
  <c r="DF30" i="4"/>
  <c r="GT76" i="4"/>
  <c r="AT76" i="4"/>
  <c r="LJ76" i="4"/>
  <c r="AT52" i="4"/>
  <c r="EH30" i="4"/>
  <c r="HV76" i="4"/>
  <c r="LJ52" i="4"/>
  <c r="AT30" i="4"/>
  <c r="HV30" i="4"/>
  <c r="HV52" i="4"/>
  <c r="EH52" i="4"/>
  <c r="HH52" i="4"/>
  <c r="AF76" i="4"/>
  <c r="DT52" i="4"/>
  <c r="HH30" i="4"/>
  <c r="KV76" i="4"/>
  <c r="AF52" i="4"/>
  <c r="DT30" i="4"/>
  <c r="HH76" i="4"/>
  <c r="KV52" i="4"/>
  <c r="AF30" i="4"/>
  <c r="IJ76" i="4"/>
  <c r="LX52" i="4"/>
  <c r="BH30" i="4"/>
  <c r="BH52" i="4"/>
  <c r="IJ52" i="4"/>
  <c r="BH76" i="4"/>
  <c r="EV52" i="4"/>
  <c r="IJ30" i="4"/>
  <c r="LX76" i="4"/>
  <c r="EV30" i="4"/>
</calcChain>
</file>

<file path=xl/sharedStrings.xml><?xml version="1.0" encoding="utf-8"?>
<sst xmlns="http://schemas.openxmlformats.org/spreadsheetml/2006/main" count="301" uniqueCount="143">
  <si>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</si>
  <si>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</si>
  <si>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</si>
  <si>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</si>
  <si>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</si>
  <si>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</si>
  <si>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</si>
  <si>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</si>
  <si>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</si>
  <si>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</si>
  <si>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</si>
  <si>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</si>
  <si>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</si>
  <si>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</si>
  <si>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</si>
  <si>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</si>
  <si>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</si>
  <si>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</si>
  <si>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</si>
  <si>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</si>
  <si>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</si>
  <si>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</si>
  <si>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</si>
  <si>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</si>
  <si>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</si>
  <si>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</si>
  <si>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</si>
  <si>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</si>
  <si>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</si>
  <si>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</si>
  <si>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</si>
  <si>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</si>
  <si>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</si>
  <si>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</si>
  <si>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</si>
  <si>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</si>
  <si>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</si>
  <si>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</si>
  <si>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</si>
  <si>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</si>
  <si>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</si>
  <si>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</si>
  <si>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</si>
  <si>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</si>
  <si>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</si>
  <si>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</si>
  <si>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</si>
  <si>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</si>
  <si>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</si>
  <si>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</si>
  <si>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</si>
  <si>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</si>
  <si>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</si>
  <si>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</si>
  <si>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</si>
  <si>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</si>
  <si>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</si>
  <si>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</si>
  <si>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</si>
  <si>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</si>
  <si>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</si>
  <si>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</si>
  <si>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</si>
  <si>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</si>
  <si>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</si>
  <si>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</si>
  <si>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</si>
  <si>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</si>
  <si>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</si>
  <si>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</si>
  <si>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</si>
  <si>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</si>
  <si>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</si>
  <si>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</si>
  <si>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</si>
  <si>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</si>
  <si>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</si>
  <si>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</si>
  <si>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</si>
  <si>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</si>
  <si>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</si>
  <si>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</si>
  <si>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</si>
  <si>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</si>
  <si>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</si>
  <si>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</si>
  <si>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</si>
  <si>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</si>
  <si>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</si>
  <si>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</si>
  <si>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</si>
  <si>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</si>
  <si>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</si>
  <si>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</si>
  <si>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</si>
  <si>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</si>
  <si>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</si>
  <si>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</si>
  <si>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</si>
  <si>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</si>
  <si>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</si>
  <si>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</si>
  <si>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</si>
  <si>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</si>
  <si>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</si>
  <si>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</si>
  <si>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</si>
  <si>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</si>
  <si>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</si>
  <si>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</si>
  <si>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</si>
  <si>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</si>
  <si>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</si>
  <si>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</si>
  <si>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</si>
  <si>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</si>
  <si>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</si>
  <si>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</si>
  <si>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</si>
  <si>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</si>
  <si>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</si>
  <si>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</si>
  <si>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下関市</t>
  </si>
  <si>
    <t>国民宿舎海峡ビューしものせき</t>
  </si>
  <si>
    <t>法非適用</t>
  </si>
  <si>
    <t>観光施設事業</t>
  </si>
  <si>
    <t>休養宿泊施設</t>
  </si>
  <si>
    <t>Ａ２Ｂ１</t>
  </si>
  <si>
    <t>非設置</t>
  </si>
  <si>
    <t>該当数値なし</t>
  </si>
  <si>
    <t>利用料金制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</si>
  <si>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</si>
  <si>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</si>
  <si>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</si>
  <si>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</si>
  <si>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</si>
  <si>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</si>
  <si>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</si>
  <si>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</si>
  <si>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平成14年の施設開設から約18年が経過しているものの、建物の耐用年数が39年(参考:国税庁)であり、経過年数という観点から残存期間は長い。
　しかしながら、現時点における設備投資見込額が約2億円あることに加え、突発的な修繕案件が多数発生するなど、安易に資産価値が高いとは言えない状況である。</t>
    <rPh sb="58" eb="60">
      <t>カンテン</t>
    </rPh>
    <rPh sb="106" eb="109">
      <t>トッパツテキ</t>
    </rPh>
    <rPh sb="110" eb="114">
      <t>シュウゼンアンケン</t>
    </rPh>
    <rPh sb="115" eb="117">
      <t>タスウ</t>
    </rPh>
    <rPh sb="117" eb="119">
      <t>ハッセイ</t>
    </rPh>
    <phoneticPr fontId="5"/>
  </si>
  <si>
    <t>　海峡ビューしものせきの定数宿泊利用率は、直近5年間において約57％となっており、令和元年度　全国公設国民宿舎において宿泊利用率が全国69施設中第5位と非常に高い数値を維持しているなど、利用率は高水準かつ安定的である。</t>
    <rPh sb="1" eb="3">
      <t>カイキョウ</t>
    </rPh>
    <rPh sb="12" eb="14">
      <t>テイスウ</t>
    </rPh>
    <rPh sb="14" eb="19">
      <t>シュクハクリヨウリツ</t>
    </rPh>
    <rPh sb="21" eb="23">
      <t>チョッキン</t>
    </rPh>
    <rPh sb="24" eb="26">
      <t>ネンカン</t>
    </rPh>
    <rPh sb="30" eb="31">
      <t>ヤク</t>
    </rPh>
    <rPh sb="41" eb="46">
      <t>レイワガンネンド</t>
    </rPh>
    <rPh sb="47" eb="51">
      <t>ゼンコクコウセツ</t>
    </rPh>
    <rPh sb="51" eb="55">
      <t>コクミンシュクシャ</t>
    </rPh>
    <rPh sb="59" eb="64">
      <t>シュクハクリヨウリツ</t>
    </rPh>
    <rPh sb="65" eb="67">
      <t>ゼンコク</t>
    </rPh>
    <rPh sb="69" eb="72">
      <t>シセツチュウ</t>
    </rPh>
    <rPh sb="72" eb="73">
      <t>ダイ</t>
    </rPh>
    <rPh sb="74" eb="75">
      <t>イ</t>
    </rPh>
    <rPh sb="93" eb="96">
      <t>リヨウリツ</t>
    </rPh>
    <rPh sb="97" eb="100">
      <t>コウスイジュン</t>
    </rPh>
    <rPh sb="102" eb="105">
      <t>アンテイテキ</t>
    </rPh>
    <phoneticPr fontId="5"/>
  </si>
  <si>
    <t>　本施設の経営分析としては、事業運営自体は安定しており、施設の建設費用に係る償還金が令和4年度に終了後、以降は他会計補助金等に頼ることなく、黒字収支で推移していくことが見込まれる。
　本施設は令和3年度～令和7年度までは、指定管理者制度により民間事業者に管理運営を委ねていくが、同時に、本市公共施設等総合管理計画、また、「公営企業の経営のあり方に関する研究会（総務省）」等を踏まえ、民間への譲渡・売却等について検討していく予定である。</t>
    <rPh sb="1" eb="4">
      <t>ホンシセツ</t>
    </rPh>
    <rPh sb="5" eb="7">
      <t>ケイエイ</t>
    </rPh>
    <rPh sb="7" eb="9">
      <t>ブンセキ</t>
    </rPh>
    <rPh sb="14" eb="16">
      <t>ジギョウ</t>
    </rPh>
    <rPh sb="16" eb="18">
      <t>ウンエイ</t>
    </rPh>
    <rPh sb="18" eb="20">
      <t>ジタイ</t>
    </rPh>
    <rPh sb="21" eb="23">
      <t>アンテイ</t>
    </rPh>
    <rPh sb="28" eb="30">
      <t>シセツ</t>
    </rPh>
    <rPh sb="31" eb="35">
      <t>ケンセツヒヨウ</t>
    </rPh>
    <rPh sb="36" eb="37">
      <t>カカ</t>
    </rPh>
    <rPh sb="38" eb="41">
      <t>ショウカンキン</t>
    </rPh>
    <rPh sb="42" eb="44">
      <t>レイワ</t>
    </rPh>
    <rPh sb="45" eb="47">
      <t>ネンド</t>
    </rPh>
    <rPh sb="48" eb="50">
      <t>シュウリョウ</t>
    </rPh>
    <rPh sb="50" eb="51">
      <t>ゴ</t>
    </rPh>
    <rPh sb="52" eb="54">
      <t>イコウ</t>
    </rPh>
    <rPh sb="55" eb="58">
      <t>タカイケイ</t>
    </rPh>
    <rPh sb="58" eb="60">
      <t>ホジョ</t>
    </rPh>
    <rPh sb="60" eb="61">
      <t>キン</t>
    </rPh>
    <rPh sb="61" eb="62">
      <t>トウ</t>
    </rPh>
    <rPh sb="63" eb="64">
      <t>タヨ</t>
    </rPh>
    <rPh sb="70" eb="74">
      <t>クロジシュウシ</t>
    </rPh>
    <rPh sb="75" eb="77">
      <t>スイイ</t>
    </rPh>
    <rPh sb="84" eb="86">
      <t>ミコ</t>
    </rPh>
    <rPh sb="92" eb="95">
      <t>ホンシセツ</t>
    </rPh>
    <rPh sb="96" eb="98">
      <t>レイワ</t>
    </rPh>
    <rPh sb="99" eb="101">
      <t>ネンド</t>
    </rPh>
    <rPh sb="102" eb="104">
      <t>レイワ</t>
    </rPh>
    <rPh sb="105" eb="107">
      <t>ネンド</t>
    </rPh>
    <rPh sb="111" eb="118">
      <t>シテイカンリシャセイド</t>
    </rPh>
    <rPh sb="121" eb="126">
      <t>ミンカンジギョウシャ</t>
    </rPh>
    <rPh sb="127" eb="131">
      <t>カンリウンエイ</t>
    </rPh>
    <rPh sb="132" eb="133">
      <t>ユダ</t>
    </rPh>
    <rPh sb="139" eb="141">
      <t>ドウジ</t>
    </rPh>
    <rPh sb="143" eb="145">
      <t>ホンシ</t>
    </rPh>
    <rPh sb="145" eb="149">
      <t>コウキョウシセツ</t>
    </rPh>
    <rPh sb="149" eb="150">
      <t>トウ</t>
    </rPh>
    <rPh sb="150" eb="156">
      <t>ソウゴウカンリケイカク</t>
    </rPh>
    <rPh sb="161" eb="165">
      <t>コウエイキギョウ</t>
    </rPh>
    <rPh sb="166" eb="168">
      <t>ケイエイ</t>
    </rPh>
    <rPh sb="171" eb="172">
      <t>カタ</t>
    </rPh>
    <rPh sb="173" eb="174">
      <t>カン</t>
    </rPh>
    <rPh sb="176" eb="179">
      <t>ケンキュウカイ</t>
    </rPh>
    <rPh sb="180" eb="183">
      <t>ソウムショウ</t>
    </rPh>
    <rPh sb="185" eb="186">
      <t>トウ</t>
    </rPh>
    <rPh sb="187" eb="188">
      <t>フ</t>
    </rPh>
    <rPh sb="200" eb="201">
      <t>トウ</t>
    </rPh>
    <phoneticPr fontId="5"/>
  </si>
  <si>
    <t>　①～③については、いずれも施設建設に係る元金及び利子の償還金が、算定数値の中で大きな割合を占めている。当該償還金は令和4年度に終了するが、耐用年数を迎える設備等が多数あるため、計画的に改修していく必要がある。
　④～⑦については、新型コロナウイルスの影響により、多客期である令和元年度3月のレストラン、宴会等が約600人キャンセルとなり、さらに同月の宿泊予約も約1,100人がキャンセルとなったことにより、各数値が悪化し、売り上げも大幅に落ち込んだ。</t>
    <rPh sb="19" eb="20">
      <t>カカ</t>
    </rPh>
    <rPh sb="21" eb="23">
      <t>ガンキン</t>
    </rPh>
    <rPh sb="23" eb="24">
      <t>オヨ</t>
    </rPh>
    <rPh sb="25" eb="27">
      <t>リシ</t>
    </rPh>
    <rPh sb="52" eb="54">
      <t>トウガイ</t>
    </rPh>
    <rPh sb="54" eb="57">
      <t>ショウカンキン</t>
    </rPh>
    <rPh sb="58" eb="60">
      <t>レイワ</t>
    </rPh>
    <rPh sb="64" eb="66">
      <t>シュウリョウ</t>
    </rPh>
    <rPh sb="70" eb="74">
      <t>タイヨウネンスウ</t>
    </rPh>
    <rPh sb="75" eb="76">
      <t>ムカ</t>
    </rPh>
    <rPh sb="78" eb="81">
      <t>セツビトウ</t>
    </rPh>
    <rPh sb="82" eb="84">
      <t>タスウ</t>
    </rPh>
    <rPh sb="89" eb="92">
      <t>ケイカクテキ</t>
    </rPh>
    <rPh sb="93" eb="95">
      <t>カイシュウ</t>
    </rPh>
    <rPh sb="95" eb="101">
      <t>テイクヒツヨウ</t>
    </rPh>
    <rPh sb="116" eb="118">
      <t>シンガタ</t>
    </rPh>
    <rPh sb="126" eb="128">
      <t>エイキョウ</t>
    </rPh>
    <rPh sb="132" eb="135">
      <t>タキャクキ</t>
    </rPh>
    <rPh sb="138" eb="140">
      <t>レイワ</t>
    </rPh>
    <rPh sb="140" eb="142">
      <t>ガンネン</t>
    </rPh>
    <rPh sb="142" eb="143">
      <t>ド</t>
    </rPh>
    <rPh sb="144" eb="145">
      <t>ガツ</t>
    </rPh>
    <rPh sb="152" eb="154">
      <t>エンカイ</t>
    </rPh>
    <rPh sb="154" eb="155">
      <t>トウ</t>
    </rPh>
    <rPh sb="156" eb="157">
      <t>ヤク</t>
    </rPh>
    <rPh sb="160" eb="161">
      <t>ニン</t>
    </rPh>
    <rPh sb="173" eb="175">
      <t>ドウゲツ</t>
    </rPh>
    <rPh sb="176" eb="178">
      <t>シュクハク</t>
    </rPh>
    <rPh sb="178" eb="180">
      <t>ヨヤク</t>
    </rPh>
    <rPh sb="181" eb="182">
      <t>ヤク</t>
    </rPh>
    <rPh sb="187" eb="188">
      <t>ニン</t>
    </rPh>
    <rPh sb="204" eb="207">
      <t>カクスウチ</t>
    </rPh>
    <rPh sb="208" eb="210">
      <t>アッカ</t>
    </rPh>
    <rPh sb="212" eb="213">
      <t>ウ</t>
    </rPh>
    <rPh sb="214" eb="215">
      <t>ア</t>
    </rPh>
    <rPh sb="217" eb="219">
      <t>オオハバ</t>
    </rPh>
    <rPh sb="220" eb="221">
      <t>オ</t>
    </rPh>
    <rPh sb="222" eb="223">
      <t>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</si>
</sst>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1542</c:v>
                </c:pt>
                <c:pt idx="1">
                  <c:v>1557</c:v>
                </c:pt>
                <c:pt idx="2">
                  <c:v>2282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C-4932-8950-3C24D8B6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88408"/>
        <c:axId val="14568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503</c:v>
                </c:pt>
                <c:pt idx="1">
                  <c:v>457</c:v>
                </c:pt>
                <c:pt idx="2">
                  <c:v>1153</c:v>
                </c:pt>
                <c:pt idx="3">
                  <c:v>438</c:v>
                </c:pt>
                <c:pt idx="4">
                  <c:v>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1C-4932-8950-3C24D8B6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88408"/>
        <c:axId val="145688792"/>
      </c:lineChart>
      <c:catAx>
        <c:axId val="145688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5688792"/>
        <c:crosses val="autoZero"/>
        <c:auto val="1"/>
        <c:lblAlgn val="ctr"/>
        <c:lblOffset val="100"/>
        <c:noMultiLvlLbl val="1"/>
      </c:catAx>
      <c:valAx>
        <c:axId val="14568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5688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9-4F0F-A491-5A04B4E42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14048"/>
        <c:axId val="14691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49-4F0F-A491-5A04B4E42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14048"/>
        <c:axId val="146910912"/>
      </c:lineChart>
      <c:catAx>
        <c:axId val="14691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910912"/>
        <c:crosses val="autoZero"/>
        <c:auto val="1"/>
        <c:lblAlgn val="ctr"/>
        <c:lblOffset val="100"/>
        <c:noMultiLvlLbl val="1"/>
      </c:catAx>
      <c:valAx>
        <c:axId val="14691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91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0.2281</c:v>
                </c:pt>
                <c:pt idx="1">
                  <c:v>0.1575</c:v>
                </c:pt>
                <c:pt idx="2">
                  <c:v>0.21460000000000001</c:v>
                </c:pt>
                <c:pt idx="3">
                  <c:v>0.21920000000000001</c:v>
                </c:pt>
                <c:pt idx="4">
                  <c:v>0.1966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2A-4345-B22F-BD279C8A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10128"/>
        <c:axId val="14690738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1.1999999999999999E-3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6.1999999999999998E-3</c:v>
                </c:pt>
                <c:pt idx="4">
                  <c:v>6.8999999999999999E-3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2A-4345-B22F-BD279C8A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08168"/>
        <c:axId val="146907776"/>
      </c:lineChart>
      <c:catAx>
        <c:axId val="14691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07384"/>
        <c:crosses val="autoZero"/>
        <c:auto val="1"/>
        <c:lblAlgn val="ctr"/>
        <c:lblOffset val="100"/>
        <c:noMultiLvlLbl val="1"/>
      </c:catAx>
      <c:valAx>
        <c:axId val="14690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10128"/>
        <c:crosses val="autoZero"/>
        <c:crossBetween val="between"/>
      </c:valAx>
      <c:valAx>
        <c:axId val="146907776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46908168"/>
        <c:crosses val="max"/>
        <c:crossBetween val="between"/>
      </c:valAx>
      <c:catAx>
        <c:axId val="146908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907776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13.2</c:v>
                </c:pt>
                <c:pt idx="1">
                  <c:v>12.2</c:v>
                </c:pt>
                <c:pt idx="2">
                  <c:v>14.5</c:v>
                </c:pt>
                <c:pt idx="3">
                  <c:v>13.1</c:v>
                </c:pt>
                <c:pt idx="4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8-454C-86B9-D3BAD6C9F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11416"/>
        <c:axId val="145911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</c:v>
                </c:pt>
                <c:pt idx="1">
                  <c:v>21.8</c:v>
                </c:pt>
                <c:pt idx="2">
                  <c:v>15.7</c:v>
                </c:pt>
                <c:pt idx="3">
                  <c:v>7.6</c:v>
                </c:pt>
                <c:pt idx="4">
                  <c:v>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8-454C-86B9-D3BAD6C9F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11416"/>
        <c:axId val="145911800"/>
      </c:lineChart>
      <c:catAx>
        <c:axId val="145911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5911800"/>
        <c:crosses val="autoZero"/>
        <c:auto val="1"/>
        <c:lblAlgn val="ctr"/>
        <c:lblOffset val="100"/>
        <c:noMultiLvlLbl val="1"/>
      </c:catAx>
      <c:valAx>
        <c:axId val="145911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911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91.8</c:v>
                </c:pt>
                <c:pt idx="2">
                  <c:v>94.1</c:v>
                </c:pt>
                <c:pt idx="3">
                  <c:v>80.7</c:v>
                </c:pt>
                <c:pt idx="4">
                  <c:v>75.2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C-4400-82C5-4DB58D15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24376"/>
        <c:axId val="146024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83.9</c:v>
                </c:pt>
                <c:pt idx="2">
                  <c:v>154.5</c:v>
                </c:pt>
                <c:pt idx="3">
                  <c:v>159.9</c:v>
                </c:pt>
                <c:pt idx="4">
                  <c:v>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C-4400-82C5-4DB58D15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24376"/>
        <c:axId val="146024760"/>
      </c:lineChart>
      <c:catAx>
        <c:axId val="146024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024760"/>
        <c:crosses val="autoZero"/>
        <c:auto val="1"/>
        <c:lblAlgn val="ctr"/>
        <c:lblOffset val="100"/>
        <c:noMultiLvlLbl val="1"/>
      </c:catAx>
      <c:valAx>
        <c:axId val="14602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024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20953</c:v>
                </c:pt>
                <c:pt idx="1">
                  <c:v>13289</c:v>
                </c:pt>
                <c:pt idx="2">
                  <c:v>12628</c:v>
                </c:pt>
                <c:pt idx="3">
                  <c:v>18257</c:v>
                </c:pt>
                <c:pt idx="4">
                  <c:v>-6265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2-4523-A521-8668EF1F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89208"/>
        <c:axId val="14608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9064</c:v>
                </c:pt>
                <c:pt idx="1">
                  <c:v>2276</c:v>
                </c:pt>
                <c:pt idx="2">
                  <c:v>-8016</c:v>
                </c:pt>
                <c:pt idx="3">
                  <c:v>7024</c:v>
                </c:pt>
                <c:pt idx="4">
                  <c:v>3003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C2-4523-A521-8668EF1F7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89208"/>
        <c:axId val="146089592"/>
      </c:lineChart>
      <c:catAx>
        <c:axId val="146089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089592"/>
        <c:crosses val="autoZero"/>
        <c:auto val="1"/>
        <c:lblAlgn val="ctr"/>
        <c:lblOffset val="100"/>
        <c:noMultiLvlLbl val="1"/>
      </c:catAx>
      <c:valAx>
        <c:axId val="14608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6089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-0.6</c:v>
                </c:pt>
                <c:pt idx="2">
                  <c:v>-0.9</c:v>
                </c:pt>
                <c:pt idx="3">
                  <c:v>1.2</c:v>
                </c:pt>
                <c:pt idx="4">
                  <c:v>-6.9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BB-4853-A9CE-F556A3CE6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1848"/>
        <c:axId val="14610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20.399999999999999</c:v>
                </c:pt>
                <c:pt idx="1">
                  <c:v>17.2</c:v>
                </c:pt>
                <c:pt idx="2">
                  <c:v>15.2</c:v>
                </c:pt>
                <c:pt idx="3">
                  <c:v>-279.7</c:v>
                </c:pt>
                <c:pt idx="4">
                  <c:v>13.8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BB-4853-A9CE-F556A3CE6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1848"/>
        <c:axId val="146101456"/>
      </c:lineChart>
      <c:catAx>
        <c:axId val="146101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101456"/>
        <c:crosses val="autoZero"/>
        <c:auto val="1"/>
        <c:lblAlgn val="ctr"/>
        <c:lblOffset val="100"/>
        <c:noMultiLvlLbl val="1"/>
      </c:catAx>
      <c:valAx>
        <c:axId val="14610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101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38.4</c:v>
                </c:pt>
                <c:pt idx="2">
                  <c:v>38.4</c:v>
                </c:pt>
                <c:pt idx="3">
                  <c:v>37.5</c:v>
                </c:pt>
                <c:pt idx="4">
                  <c:v>39.4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20-4146-A87A-EF47CC75F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3808"/>
        <c:axId val="146102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30.2</c:v>
                </c:pt>
                <c:pt idx="2">
                  <c:v>28</c:v>
                </c:pt>
                <c:pt idx="3">
                  <c:v>26.1</c:v>
                </c:pt>
                <c:pt idx="4">
                  <c:v>28.6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20-4146-A87A-EF47CC75F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3808"/>
        <c:axId val="146102632"/>
      </c:lineChart>
      <c:catAx>
        <c:axId val="146103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102632"/>
        <c:crosses val="autoZero"/>
        <c:auto val="1"/>
        <c:lblAlgn val="ctr"/>
        <c:lblOffset val="100"/>
        <c:noMultiLvlLbl val="1"/>
      </c:catAx>
      <c:valAx>
        <c:axId val="146102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10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51.1</c:v>
                </c:pt>
                <c:pt idx="1">
                  <c:v>48.9</c:v>
                </c:pt>
                <c:pt idx="2">
                  <c:v>48.4</c:v>
                </c:pt>
                <c:pt idx="3">
                  <c:v>47</c:v>
                </c:pt>
                <c:pt idx="4">
                  <c:v>45.2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E-4972-8976-14602B84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4200"/>
        <c:axId val="14610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33.1</c:v>
                </c:pt>
                <c:pt idx="2">
                  <c:v>33.799999999999997</c:v>
                </c:pt>
                <c:pt idx="3">
                  <c:v>31.6</c:v>
                </c:pt>
                <c:pt idx="4">
                  <c:v>26.8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E-4972-8976-14602B84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4200"/>
        <c:axId val="146104592"/>
      </c:lineChart>
      <c:catAx>
        <c:axId val="146104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104592"/>
        <c:crosses val="autoZero"/>
        <c:auto val="1"/>
        <c:lblAlgn val="ctr"/>
        <c:lblOffset val="100"/>
        <c:noMultiLvlLbl val="1"/>
      </c:catAx>
      <c:valAx>
        <c:axId val="14610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104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183.3</c:v>
                </c:pt>
                <c:pt idx="1">
                  <c:v>160.5</c:v>
                </c:pt>
                <c:pt idx="2">
                  <c:v>131.6</c:v>
                </c:pt>
                <c:pt idx="3">
                  <c:v>102</c:v>
                </c:pt>
                <c:pt idx="4">
                  <c:v>77.599999999999994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8-421B-A071-059231A9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4984"/>
        <c:axId val="14691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484.4</c:v>
                </c:pt>
                <c:pt idx="1">
                  <c:v>94.3</c:v>
                </c:pt>
                <c:pt idx="2">
                  <c:v>39.6</c:v>
                </c:pt>
                <c:pt idx="3">
                  <c:v>34.9</c:v>
                </c:pt>
                <c:pt idx="4">
                  <c:v>32.1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68-421B-A071-059231A9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4984"/>
        <c:axId val="146913264"/>
      </c:lineChart>
      <c:catAx>
        <c:axId val="146104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913264"/>
        <c:crosses val="autoZero"/>
        <c:auto val="1"/>
        <c:lblAlgn val="ctr"/>
        <c:lblOffset val="100"/>
        <c:noMultiLvlLbl val="1"/>
      </c:catAx>
      <c:valAx>
        <c:axId val="14691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104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4-43AD-B699-779D848C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06992"/>
        <c:axId val="14691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24-43AD-B699-779D848C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06992"/>
        <c:axId val="146912872"/>
      </c:lineChart>
      <c:catAx>
        <c:axId val="146906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6912872"/>
        <c:crosses val="autoZero"/>
        <c:auto val="1"/>
        <c:lblAlgn val="ctr"/>
        <c:lblOffset val="100"/>
        <c:noMultiLvlLbl val="1"/>
      </c:catAx>
      <c:valAx>
        <c:axId val="14691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690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山口県下関市　国民宿舎海峡ビューしものせき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6" t="str">
        <f>データ!M7</f>
        <v>Ａ２Ｂ１</v>
      </c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 t="str">
        <f>データ!N7</f>
        <v>非設置</v>
      </c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5">
        <f>データ!S7</f>
        <v>11275</v>
      </c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6" t="str">
        <f>データ!T7</f>
        <v>利用料金制</v>
      </c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7">
        <f>データ!U7</f>
        <v>30.9</v>
      </c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3"/>
      <c r="NI8" s="122" t="s">
        <v>10</v>
      </c>
      <c r="NJ8" s="12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3"/>
      <c r="NI9" s="131" t="s">
        <v>19</v>
      </c>
      <c r="NJ9" s="132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9" t="str">
        <f>データ!O7</f>
        <v>該当数値なし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09" t="str">
        <f>データ!P7</f>
        <v>該当数値なし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>
        <f>データ!Q7</f>
        <v>5906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156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6" t="str">
        <f>データ!V7</f>
        <v>無</v>
      </c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7">
        <f>データ!W7</f>
        <v>88.6</v>
      </c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6" t="str">
        <f>データ!X7</f>
        <v>有</v>
      </c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2"/>
      <c r="NI10" s="118" t="s">
        <v>21</v>
      </c>
      <c r="NJ10" s="119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5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6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7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8"/>
      <c r="NH15" s="2"/>
      <c r="NI15" s="94" t="s">
        <v>142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 t="str">
        <f>データ!$B$11</f>
        <v>H27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 t="str">
        <f>データ!$C$11</f>
        <v>H28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 t="str">
        <f>データ!$D$11</f>
        <v>H29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 t="str">
        <f>データ!$E$11</f>
        <v>H30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 t="str">
        <f>データ!$F$11</f>
        <v>R01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 t="str">
        <f>データ!$B$11</f>
        <v>H27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 t="str">
        <f>データ!$C$11</f>
        <v>H28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 t="str">
        <f>データ!$D$11</f>
        <v>H29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 t="str">
        <f>データ!$E$11</f>
        <v>H30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 t="str">
        <f>データ!$F$11</f>
        <v>R01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 t="str">
        <f>データ!$B$11</f>
        <v>H27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 t="str">
        <f>データ!$C$11</f>
        <v>H28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 t="str">
        <f>データ!$D$11</f>
        <v>H29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 t="str">
        <f>データ!$E$11</f>
        <v>H30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 t="str">
        <f>データ!$F$11</f>
        <v>R01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94.6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91.8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94.1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80.7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75.2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13.2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12.2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14.5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13.1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15.1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101">
        <f>データ!AU7</f>
        <v>1542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1557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2282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0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0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84.4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83.9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154.5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159.9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124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23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21.8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15.7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7.6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28.9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101">
        <f>データ!AZ7</f>
        <v>503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457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1153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438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677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139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140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 t="str">
        <f>データ!$B$11</f>
        <v>H27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 t="str">
        <f>データ!$C$11</f>
        <v>H28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 t="str">
        <f>データ!$D$11</f>
        <v>H29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 t="str">
        <f>データ!$E$11</f>
        <v>H30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 t="str">
        <f>データ!$F$11</f>
        <v>R01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 t="str">
        <f>データ!$B$11</f>
        <v>H27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 t="str">
        <f>データ!$C$11</f>
        <v>H28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 t="str">
        <f>データ!$D$11</f>
        <v>H29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 t="str">
        <f>データ!$E$11</f>
        <v>H30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 t="str">
        <f>データ!$F$11</f>
        <v>R01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 t="str">
        <f>データ!$B$11</f>
        <v>H27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 t="str">
        <f>データ!$C$11</f>
        <v>H28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 t="str">
        <f>データ!$D$11</f>
        <v>H29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 t="str">
        <f>データ!$E$11</f>
        <v>H30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 t="str">
        <f>データ!$F$11</f>
        <v>R01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 t="str">
        <f>データ!$B$11</f>
        <v>H27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 t="str">
        <f>データ!$C$11</f>
        <v>H28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 t="str">
        <f>データ!$D$11</f>
        <v>H29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 t="str">
        <f>データ!$E$11</f>
        <v>H30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 t="str">
        <f>データ!$F$11</f>
        <v>R01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51.1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48.9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48.4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47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45.2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36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38.4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38.4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37.5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39.4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2.1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-0.6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-0.9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1.2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-6.9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101">
        <f>データ!CM7</f>
        <v>20953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13289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12628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18257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-6265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31.6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33.1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33.799999999999997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31.6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26.8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29.3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30.2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28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26.1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28.6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20.399999999999999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17.2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15.2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-279.7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13.8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102">
        <f>データ!CR7</f>
        <v>9064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2276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-8016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7024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3003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141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00">
        <f>データ!DI6</f>
        <v>985874</v>
      </c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 t="str">
        <f>データ!$B$11</f>
        <v>H27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 t="str">
        <f>データ!$C$11</f>
        <v>H28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 t="str">
        <f>データ!$D$11</f>
        <v>H29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 t="str">
        <f>データ!$E$11</f>
        <v>H30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 t="str">
        <f>データ!$F$11</f>
        <v>R01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00">
        <f>データ!DJ6</f>
        <v>183000</v>
      </c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 t="str">
        <f>データ!$B$11</f>
        <v>H27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 t="str">
        <f>データ!$C$11</f>
        <v>H28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 t="str">
        <f>データ!$D$11</f>
        <v>H29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 t="str">
        <f>データ!$E$11</f>
        <v>H30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 t="str">
        <f>データ!$F$11</f>
        <v>R01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 t="str">
        <f>データ!$B$11</f>
        <v>H27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 t="str">
        <f>データ!$C$11</f>
        <v>H28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 t="str">
        <f>データ!$D$11</f>
        <v>H29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 t="str">
        <f>データ!$E$11</f>
        <v>H30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 t="str">
        <f>データ!$F$11</f>
        <v>R01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183.3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160.5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131.6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102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77.599999999999994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484.4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94.3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39.6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34.9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32.1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【104.1】</v>
      </c>
      <c r="C88" s="39" t="str">
        <f>データ!AT6</f>
        <v>【27.8】</v>
      </c>
      <c r="D88" s="39" t="str">
        <f>データ!BE6</f>
        <v>【9,038】</v>
      </c>
      <c r="E88" s="39" t="str">
        <f>データ!BP6</f>
        <v>【19.7】</v>
      </c>
      <c r="F88" s="39" t="str">
        <f>データ!CA6</f>
        <v>【37.3】</v>
      </c>
      <c r="G88" s="39" t="str">
        <f>データ!CL6</f>
        <v>【△11.7】</v>
      </c>
      <c r="H88" s="39" t="str">
        <f>データ!CW6</f>
        <v>【△10,941】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【27.4】</v>
      </c>
      <c r="N88" s="39" t="str">
        <f>データ!EF6</f>
        <v>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g/pIK+PWS91dzdXe1ibavuzrMAswC1qLR7MNobGS/rmy/dwu7ab6vCsCQu8mt0QRxPiycJ6C7nesxtiafSuk6w==" saltValue="KtSY8jfk6j3jUZq2dywCvQ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headerFooter>
    <oddFooter>&amp;C&amp;"ＭＳ Ｐ明朝,標準"&amp;26 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42" t="s">
        <v>59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62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63</v>
      </c>
      <c r="B4" s="51"/>
      <c r="C4" s="51"/>
      <c r="D4" s="51"/>
      <c r="E4" s="51"/>
      <c r="F4" s="51"/>
      <c r="G4" s="51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7" t="s">
        <v>64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5" t="s">
        <v>65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 t="s">
        <v>66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7" t="s">
        <v>67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35" t="s">
        <v>68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 t="s">
        <v>69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70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7" t="s">
        <v>71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9"/>
      <c r="DI4" s="140" t="s">
        <v>72</v>
      </c>
      <c r="DJ4" s="140" t="s">
        <v>73</v>
      </c>
      <c r="DK4" s="135" t="s">
        <v>74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75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76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77</v>
      </c>
      <c r="B5" s="55"/>
      <c r="C5" s="55"/>
      <c r="D5" s="55"/>
      <c r="E5" s="55"/>
      <c r="F5" s="55"/>
      <c r="G5" s="55"/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4</v>
      </c>
      <c r="N5" s="56" t="s">
        <v>5</v>
      </c>
      <c r="O5" s="56" t="s">
        <v>83</v>
      </c>
      <c r="P5" s="56" t="s">
        <v>84</v>
      </c>
      <c r="Q5" s="56" t="s">
        <v>85</v>
      </c>
      <c r="R5" s="56" t="s">
        <v>86</v>
      </c>
      <c r="S5" s="56" t="s">
        <v>87</v>
      </c>
      <c r="T5" s="56" t="s">
        <v>7</v>
      </c>
      <c r="U5" s="56" t="s">
        <v>88</v>
      </c>
      <c r="V5" s="56" t="s">
        <v>89</v>
      </c>
      <c r="W5" s="56" t="s">
        <v>90</v>
      </c>
      <c r="X5" s="56" t="s">
        <v>18</v>
      </c>
      <c r="Y5" s="56" t="s">
        <v>91</v>
      </c>
      <c r="Z5" s="56" t="s">
        <v>92</v>
      </c>
      <c r="AA5" s="56" t="s">
        <v>93</v>
      </c>
      <c r="AB5" s="56" t="s">
        <v>94</v>
      </c>
      <c r="AC5" s="56" t="s">
        <v>95</v>
      </c>
      <c r="AD5" s="56" t="s">
        <v>96</v>
      </c>
      <c r="AE5" s="56" t="s">
        <v>97</v>
      </c>
      <c r="AF5" s="56" t="s">
        <v>98</v>
      </c>
      <c r="AG5" s="56" t="s">
        <v>99</v>
      </c>
      <c r="AH5" s="56" t="s">
        <v>100</v>
      </c>
      <c r="AI5" s="56" t="s">
        <v>101</v>
      </c>
      <c r="AJ5" s="56" t="s">
        <v>91</v>
      </c>
      <c r="AK5" s="56" t="s">
        <v>92</v>
      </c>
      <c r="AL5" s="56" t="s">
        <v>102</v>
      </c>
      <c r="AM5" s="56" t="s">
        <v>94</v>
      </c>
      <c r="AN5" s="56" t="s">
        <v>95</v>
      </c>
      <c r="AO5" s="56" t="s">
        <v>96</v>
      </c>
      <c r="AP5" s="56" t="s">
        <v>97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103</v>
      </c>
      <c r="AV5" s="56" t="s">
        <v>92</v>
      </c>
      <c r="AW5" s="56" t="s">
        <v>93</v>
      </c>
      <c r="AX5" s="56" t="s">
        <v>94</v>
      </c>
      <c r="AY5" s="56" t="s">
        <v>95</v>
      </c>
      <c r="AZ5" s="56" t="s">
        <v>96</v>
      </c>
      <c r="BA5" s="56" t="s">
        <v>97</v>
      </c>
      <c r="BB5" s="56" t="s">
        <v>98</v>
      </c>
      <c r="BC5" s="56" t="s">
        <v>99</v>
      </c>
      <c r="BD5" s="56" t="s">
        <v>100</v>
      </c>
      <c r="BE5" s="56" t="s">
        <v>101</v>
      </c>
      <c r="BF5" s="56" t="s">
        <v>91</v>
      </c>
      <c r="BG5" s="56" t="s">
        <v>92</v>
      </c>
      <c r="BH5" s="56" t="s">
        <v>102</v>
      </c>
      <c r="BI5" s="56" t="s">
        <v>104</v>
      </c>
      <c r="BJ5" s="56" t="s">
        <v>95</v>
      </c>
      <c r="BK5" s="56" t="s">
        <v>96</v>
      </c>
      <c r="BL5" s="56" t="s">
        <v>97</v>
      </c>
      <c r="BM5" s="56" t="s">
        <v>98</v>
      </c>
      <c r="BN5" s="56" t="s">
        <v>99</v>
      </c>
      <c r="BO5" s="56" t="s">
        <v>100</v>
      </c>
      <c r="BP5" s="56" t="s">
        <v>101</v>
      </c>
      <c r="BQ5" s="56" t="s">
        <v>91</v>
      </c>
      <c r="BR5" s="56" t="s">
        <v>105</v>
      </c>
      <c r="BS5" s="56" t="s">
        <v>93</v>
      </c>
      <c r="BT5" s="56" t="s">
        <v>94</v>
      </c>
      <c r="BU5" s="56" t="s">
        <v>95</v>
      </c>
      <c r="BV5" s="56" t="s">
        <v>96</v>
      </c>
      <c r="BW5" s="56" t="s">
        <v>97</v>
      </c>
      <c r="BX5" s="56" t="s">
        <v>98</v>
      </c>
      <c r="BY5" s="56" t="s">
        <v>99</v>
      </c>
      <c r="BZ5" s="56" t="s">
        <v>100</v>
      </c>
      <c r="CA5" s="56" t="s">
        <v>101</v>
      </c>
      <c r="CB5" s="56" t="s">
        <v>91</v>
      </c>
      <c r="CC5" s="56" t="s">
        <v>92</v>
      </c>
      <c r="CD5" s="56" t="s">
        <v>93</v>
      </c>
      <c r="CE5" s="56" t="s">
        <v>94</v>
      </c>
      <c r="CF5" s="56" t="s">
        <v>106</v>
      </c>
      <c r="CG5" s="56" t="s">
        <v>96</v>
      </c>
      <c r="CH5" s="56" t="s">
        <v>97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91</v>
      </c>
      <c r="CN5" s="56" t="s">
        <v>92</v>
      </c>
      <c r="CO5" s="56" t="s">
        <v>93</v>
      </c>
      <c r="CP5" s="56" t="s">
        <v>94</v>
      </c>
      <c r="CQ5" s="56" t="s">
        <v>95</v>
      </c>
      <c r="CR5" s="56" t="s">
        <v>96</v>
      </c>
      <c r="CS5" s="56" t="s">
        <v>97</v>
      </c>
      <c r="CT5" s="56" t="s">
        <v>98</v>
      </c>
      <c r="CU5" s="56" t="s">
        <v>99</v>
      </c>
      <c r="CV5" s="56" t="s">
        <v>100</v>
      </c>
      <c r="CW5" s="56" t="s">
        <v>101</v>
      </c>
      <c r="CX5" s="56" t="s">
        <v>91</v>
      </c>
      <c r="CY5" s="56" t="s">
        <v>92</v>
      </c>
      <c r="CZ5" s="56" t="s">
        <v>93</v>
      </c>
      <c r="DA5" s="56" t="s">
        <v>104</v>
      </c>
      <c r="DB5" s="56" t="s">
        <v>95</v>
      </c>
      <c r="DC5" s="56" t="s">
        <v>96</v>
      </c>
      <c r="DD5" s="56" t="s">
        <v>97</v>
      </c>
      <c r="DE5" s="56" t="s">
        <v>98</v>
      </c>
      <c r="DF5" s="56" t="s">
        <v>99</v>
      </c>
      <c r="DG5" s="56" t="s">
        <v>100</v>
      </c>
      <c r="DH5" s="56" t="s">
        <v>101</v>
      </c>
      <c r="DI5" s="141"/>
      <c r="DJ5" s="141"/>
      <c r="DK5" s="56" t="s">
        <v>91</v>
      </c>
      <c r="DL5" s="56" t="s">
        <v>92</v>
      </c>
      <c r="DM5" s="56" t="s">
        <v>93</v>
      </c>
      <c r="DN5" s="56" t="s">
        <v>94</v>
      </c>
      <c r="DO5" s="56" t="s">
        <v>95</v>
      </c>
      <c r="DP5" s="56" t="s">
        <v>96</v>
      </c>
      <c r="DQ5" s="56" t="s">
        <v>97</v>
      </c>
      <c r="DR5" s="56" t="s">
        <v>98</v>
      </c>
      <c r="DS5" s="56" t="s">
        <v>99</v>
      </c>
      <c r="DT5" s="56" t="s">
        <v>100</v>
      </c>
      <c r="DU5" s="56" t="s">
        <v>35</v>
      </c>
      <c r="DV5" s="56" t="s">
        <v>91</v>
      </c>
      <c r="DW5" s="56" t="s">
        <v>92</v>
      </c>
      <c r="DX5" s="56" t="s">
        <v>93</v>
      </c>
      <c r="DY5" s="56" t="s">
        <v>94</v>
      </c>
      <c r="DZ5" s="56" t="s">
        <v>95</v>
      </c>
      <c r="EA5" s="56" t="s">
        <v>96</v>
      </c>
      <c r="EB5" s="56" t="s">
        <v>97</v>
      </c>
      <c r="EC5" s="56" t="s">
        <v>98</v>
      </c>
      <c r="ED5" s="56" t="s">
        <v>99</v>
      </c>
      <c r="EE5" s="56" t="s">
        <v>100</v>
      </c>
      <c r="EF5" s="56" t="s">
        <v>101</v>
      </c>
      <c r="EG5" s="56" t="s">
        <v>107</v>
      </c>
      <c r="EH5" s="56" t="s">
        <v>108</v>
      </c>
      <c r="EI5" s="56" t="s">
        <v>109</v>
      </c>
      <c r="EJ5" s="56" t="s">
        <v>110</v>
      </c>
      <c r="EK5" s="56" t="s">
        <v>111</v>
      </c>
      <c r="EL5" s="56" t="s">
        <v>112</v>
      </c>
      <c r="EM5" s="56" t="s">
        <v>113</v>
      </c>
      <c r="EN5" s="56" t="s">
        <v>114</v>
      </c>
      <c r="EO5" s="56" t="s">
        <v>115</v>
      </c>
      <c r="EP5" s="56" t="s">
        <v>116</v>
      </c>
    </row>
    <row r="6" spans="1:146" s="66" customFormat="1" x14ac:dyDescent="0.15">
      <c r="A6" s="42" t="s">
        <v>117</v>
      </c>
      <c r="B6" s="57">
        <f>B8</f>
        <v>2019</v>
      </c>
      <c r="C6" s="57">
        <f t="shared" ref="C6:X6" si="2">C8</f>
        <v>352012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山口県下関市</v>
      </c>
      <c r="I6" s="57" t="str">
        <f t="shared" si="2"/>
        <v>国民宿舎海峡ビューしものせき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5906</v>
      </c>
      <c r="R6" s="60">
        <f t="shared" si="2"/>
        <v>156</v>
      </c>
      <c r="S6" s="61">
        <f t="shared" si="2"/>
        <v>11275</v>
      </c>
      <c r="T6" s="62" t="str">
        <f t="shared" si="2"/>
        <v>利用料金制</v>
      </c>
      <c r="U6" s="58">
        <f t="shared" si="2"/>
        <v>30.9</v>
      </c>
      <c r="V6" s="62" t="str">
        <f t="shared" si="2"/>
        <v>無</v>
      </c>
      <c r="W6" s="63">
        <f t="shared" si="2"/>
        <v>88.6</v>
      </c>
      <c r="X6" s="62" t="str">
        <f t="shared" si="2"/>
        <v>有</v>
      </c>
      <c r="Y6" s="64">
        <f>IF(Y8="-",NA(),Y8)</f>
        <v>94.6</v>
      </c>
      <c r="Z6" s="64">
        <f t="shared" ref="Z6:AH6" si="3">IF(Z8="-",NA(),Z8)</f>
        <v>91.8</v>
      </c>
      <c r="AA6" s="64">
        <f t="shared" si="3"/>
        <v>94.1</v>
      </c>
      <c r="AB6" s="64">
        <f t="shared" si="3"/>
        <v>80.7</v>
      </c>
      <c r="AC6" s="64">
        <f t="shared" si="3"/>
        <v>75.2</v>
      </c>
      <c r="AD6" s="64">
        <f t="shared" si="3"/>
        <v>84.4</v>
      </c>
      <c r="AE6" s="64">
        <f t="shared" si="3"/>
        <v>83.9</v>
      </c>
      <c r="AF6" s="64">
        <f t="shared" si="3"/>
        <v>154.5</v>
      </c>
      <c r="AG6" s="64">
        <f t="shared" si="3"/>
        <v>159.9</v>
      </c>
      <c r="AH6" s="64">
        <f t="shared" si="3"/>
        <v>124</v>
      </c>
      <c r="AI6" s="64" t="str">
        <f>IF(AI8="-","【-】","【"&amp;SUBSTITUTE(TEXT(AI8,"#,##0.0"),"-","△")&amp;"】")</f>
        <v>【104.1】</v>
      </c>
      <c r="AJ6" s="64">
        <f>IF(AJ8="-",NA(),AJ8)</f>
        <v>13.2</v>
      </c>
      <c r="AK6" s="64">
        <f t="shared" ref="AK6:AS6" si="4">IF(AK8="-",NA(),AK8)</f>
        <v>12.2</v>
      </c>
      <c r="AL6" s="64">
        <f t="shared" si="4"/>
        <v>14.5</v>
      </c>
      <c r="AM6" s="64">
        <f t="shared" si="4"/>
        <v>13.1</v>
      </c>
      <c r="AN6" s="64">
        <f t="shared" si="4"/>
        <v>15.1</v>
      </c>
      <c r="AO6" s="64">
        <f t="shared" si="4"/>
        <v>23</v>
      </c>
      <c r="AP6" s="64">
        <f t="shared" si="4"/>
        <v>21.8</v>
      </c>
      <c r="AQ6" s="64">
        <f t="shared" si="4"/>
        <v>15.7</v>
      </c>
      <c r="AR6" s="64">
        <f t="shared" si="4"/>
        <v>7.6</v>
      </c>
      <c r="AS6" s="64">
        <f t="shared" si="4"/>
        <v>28.9</v>
      </c>
      <c r="AT6" s="64" t="str">
        <f>IF(AT8="-","【-】","【"&amp;SUBSTITUTE(TEXT(AT8,"#,##0.0"),"-","△")&amp;"】")</f>
        <v>【27.8】</v>
      </c>
      <c r="AU6" s="59">
        <f>IF(AU8="-",NA(),AU8)</f>
        <v>1542</v>
      </c>
      <c r="AV6" s="59">
        <f t="shared" ref="AV6:BD6" si="5">IF(AV8="-",NA(),AV8)</f>
        <v>1557</v>
      </c>
      <c r="AW6" s="59">
        <f t="shared" si="5"/>
        <v>2282</v>
      </c>
      <c r="AX6" s="59">
        <f t="shared" si="5"/>
        <v>0</v>
      </c>
      <c r="AY6" s="59">
        <f t="shared" si="5"/>
        <v>0</v>
      </c>
      <c r="AZ6" s="59">
        <f t="shared" si="5"/>
        <v>503</v>
      </c>
      <c r="BA6" s="59">
        <f t="shared" si="5"/>
        <v>457</v>
      </c>
      <c r="BB6" s="59">
        <f t="shared" si="5"/>
        <v>1153</v>
      </c>
      <c r="BC6" s="59">
        <f t="shared" si="5"/>
        <v>438</v>
      </c>
      <c r="BD6" s="59">
        <f t="shared" si="5"/>
        <v>677</v>
      </c>
      <c r="BE6" s="59" t="str">
        <f>IF(BE8="-","【-】","【"&amp;SUBSTITUTE(TEXT(BE8,"#,##0"),"-","△")&amp;"】")</f>
        <v>【9,038】</v>
      </c>
      <c r="BF6" s="64">
        <f>IF(BF8="-",NA(),BF8)</f>
        <v>51.1</v>
      </c>
      <c r="BG6" s="64">
        <f t="shared" ref="BG6:BO6" si="6">IF(BG8="-",NA(),BG8)</f>
        <v>48.9</v>
      </c>
      <c r="BH6" s="64">
        <f t="shared" si="6"/>
        <v>48.4</v>
      </c>
      <c r="BI6" s="64">
        <f t="shared" si="6"/>
        <v>47</v>
      </c>
      <c r="BJ6" s="64">
        <f t="shared" si="6"/>
        <v>45.2</v>
      </c>
      <c r="BK6" s="64">
        <f t="shared" si="6"/>
        <v>31.6</v>
      </c>
      <c r="BL6" s="64">
        <f t="shared" si="6"/>
        <v>33.1</v>
      </c>
      <c r="BM6" s="64">
        <f t="shared" si="6"/>
        <v>33.799999999999997</v>
      </c>
      <c r="BN6" s="64">
        <f t="shared" si="6"/>
        <v>31.6</v>
      </c>
      <c r="BO6" s="64">
        <f t="shared" si="6"/>
        <v>26.8</v>
      </c>
      <c r="BP6" s="64" t="str">
        <f>IF(BP8="-","【-】","【"&amp;SUBSTITUTE(TEXT(BP8,"#,##0.0"),"-","△")&amp;"】")</f>
        <v>【19.7】</v>
      </c>
      <c r="BQ6" s="64">
        <f>IF(BQ8="-",NA(),BQ8)</f>
        <v>36</v>
      </c>
      <c r="BR6" s="64">
        <f t="shared" ref="BR6:BZ6" si="7">IF(BR8="-",NA(),BR8)</f>
        <v>38.4</v>
      </c>
      <c r="BS6" s="64">
        <f t="shared" si="7"/>
        <v>38.4</v>
      </c>
      <c r="BT6" s="64">
        <f t="shared" si="7"/>
        <v>37.5</v>
      </c>
      <c r="BU6" s="64">
        <f t="shared" si="7"/>
        <v>39.4</v>
      </c>
      <c r="BV6" s="64">
        <f t="shared" si="7"/>
        <v>29.3</v>
      </c>
      <c r="BW6" s="64">
        <f t="shared" si="7"/>
        <v>30.2</v>
      </c>
      <c r="BX6" s="64">
        <f t="shared" si="7"/>
        <v>28</v>
      </c>
      <c r="BY6" s="64">
        <f t="shared" si="7"/>
        <v>26.1</v>
      </c>
      <c r="BZ6" s="64">
        <f t="shared" si="7"/>
        <v>28.6</v>
      </c>
      <c r="CA6" s="64" t="str">
        <f>IF(CA8="-","【-】","【"&amp;SUBSTITUTE(TEXT(CA8,"#,##0.0"),"-","△")&amp;"】")</f>
        <v>【37.3】</v>
      </c>
      <c r="CB6" s="64">
        <f>IF(CB8="-",NA(),CB8)</f>
        <v>2.1</v>
      </c>
      <c r="CC6" s="64">
        <f t="shared" ref="CC6:CK6" si="8">IF(CC8="-",NA(),CC8)</f>
        <v>-0.6</v>
      </c>
      <c r="CD6" s="64">
        <f t="shared" si="8"/>
        <v>-0.9</v>
      </c>
      <c r="CE6" s="64">
        <f t="shared" si="8"/>
        <v>1.2</v>
      </c>
      <c r="CF6" s="64">
        <f t="shared" si="8"/>
        <v>-6.9</v>
      </c>
      <c r="CG6" s="64">
        <f t="shared" si="8"/>
        <v>20.399999999999999</v>
      </c>
      <c r="CH6" s="64">
        <f t="shared" si="8"/>
        <v>17.2</v>
      </c>
      <c r="CI6" s="64">
        <f t="shared" si="8"/>
        <v>15.2</v>
      </c>
      <c r="CJ6" s="64">
        <f t="shared" si="8"/>
        <v>-279.7</v>
      </c>
      <c r="CK6" s="64">
        <f t="shared" si="8"/>
        <v>13.8</v>
      </c>
      <c r="CL6" s="64" t="str">
        <f>IF(CL8="-","【-】","【"&amp;SUBSTITUTE(TEXT(CL8,"#,##0.0"),"-","△")&amp;"】")</f>
        <v>【△11.7】</v>
      </c>
      <c r="CM6" s="59">
        <f>IF(CM8="-",NA(),CM8)</f>
        <v>20953</v>
      </c>
      <c r="CN6" s="59">
        <f t="shared" ref="CN6:CV6" si="9">IF(CN8="-",NA(),CN8)</f>
        <v>13289</v>
      </c>
      <c r="CO6" s="59">
        <f t="shared" si="9"/>
        <v>12628</v>
      </c>
      <c r="CP6" s="59">
        <f t="shared" si="9"/>
        <v>18257</v>
      </c>
      <c r="CQ6" s="59">
        <f t="shared" si="9"/>
        <v>-6265</v>
      </c>
      <c r="CR6" s="59">
        <f t="shared" si="9"/>
        <v>9064</v>
      </c>
      <c r="CS6" s="59">
        <f t="shared" si="9"/>
        <v>2276</v>
      </c>
      <c r="CT6" s="59">
        <f t="shared" si="9"/>
        <v>-8016</v>
      </c>
      <c r="CU6" s="59">
        <f t="shared" si="9"/>
        <v>7024</v>
      </c>
      <c r="CV6" s="59">
        <f t="shared" si="9"/>
        <v>3003</v>
      </c>
      <c r="CW6" s="59" t="str">
        <f>IF(CW8="-","【-】","【"&amp;SUBSTITUTE(TEXT(CW8,"#,##0"),"-","△")&amp;"】")</f>
        <v>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118</v>
      </c>
      <c r="DI6" s="60">
        <f t="shared" ref="DI6:DJ6" si="10">DI8</f>
        <v>985874</v>
      </c>
      <c r="DJ6" s="60">
        <f t="shared" si="10"/>
        <v>183000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119</v>
      </c>
      <c r="DV6" s="64">
        <f>IF(DV8="-",NA(),DV8)</f>
        <v>183.3</v>
      </c>
      <c r="DW6" s="64">
        <f t="shared" ref="DW6:EE6" si="11">IF(DW8="-",NA(),DW8)</f>
        <v>160.5</v>
      </c>
      <c r="DX6" s="64">
        <f t="shared" si="11"/>
        <v>131.6</v>
      </c>
      <c r="DY6" s="64">
        <f t="shared" si="11"/>
        <v>102</v>
      </c>
      <c r="DZ6" s="64">
        <f t="shared" si="11"/>
        <v>77.599999999999994</v>
      </c>
      <c r="EA6" s="64">
        <f t="shared" si="11"/>
        <v>484.4</v>
      </c>
      <c r="EB6" s="64">
        <f t="shared" si="11"/>
        <v>94.3</v>
      </c>
      <c r="EC6" s="64">
        <f t="shared" si="11"/>
        <v>39.6</v>
      </c>
      <c r="ED6" s="64">
        <f t="shared" si="11"/>
        <v>34.9</v>
      </c>
      <c r="EE6" s="64">
        <f t="shared" si="11"/>
        <v>32.1</v>
      </c>
      <c r="EF6" s="64" t="str">
        <f>IF(EF8="-","【-】","【"&amp;SUBSTITUTE(TEXT(EF8,"#,##0.0"),"-","△")&amp;"】")</f>
        <v>【27.4】</v>
      </c>
      <c r="EG6" s="65">
        <f>IF(EG8="-",NA(),EG8)</f>
        <v>1.1999999999999999E-3</v>
      </c>
      <c r="EH6" s="65">
        <f t="shared" ref="EH6:EP6" si="12">IF(EH8="-",NA(),EH8)</f>
        <v>1.4E-3</v>
      </c>
      <c r="EI6" s="65">
        <f t="shared" si="12"/>
        <v>1.4E-3</v>
      </c>
      <c r="EJ6" s="65">
        <f t="shared" si="12"/>
        <v>6.1999999999999998E-3</v>
      </c>
      <c r="EK6" s="65">
        <f t="shared" si="12"/>
        <v>6.8999999999999999E-3</v>
      </c>
      <c r="EL6" s="65">
        <f t="shared" si="12"/>
        <v>0.2281</v>
      </c>
      <c r="EM6" s="65">
        <f t="shared" si="12"/>
        <v>0.1575</v>
      </c>
      <c r="EN6" s="65">
        <f t="shared" si="12"/>
        <v>0.21460000000000001</v>
      </c>
      <c r="EO6" s="65">
        <f t="shared" si="12"/>
        <v>0.21920000000000001</v>
      </c>
      <c r="EP6" s="65">
        <f t="shared" si="12"/>
        <v>0.1966</v>
      </c>
    </row>
    <row r="7" spans="1:146" s="66" customFormat="1" x14ac:dyDescent="0.15">
      <c r="A7" s="42" t="s">
        <v>120</v>
      </c>
      <c r="B7" s="57">
        <f t="shared" ref="B7:X7" si="13">B8</f>
        <v>2019</v>
      </c>
      <c r="C7" s="57">
        <f t="shared" si="13"/>
        <v>352012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山口県　下関市</v>
      </c>
      <c r="I7" s="57" t="str">
        <f t="shared" si="13"/>
        <v>国民宿舎海峡ビューしものせき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5906</v>
      </c>
      <c r="R7" s="60">
        <f t="shared" si="13"/>
        <v>156</v>
      </c>
      <c r="S7" s="61">
        <f t="shared" si="13"/>
        <v>11275</v>
      </c>
      <c r="T7" s="62" t="str">
        <f t="shared" si="13"/>
        <v>利用料金制</v>
      </c>
      <c r="U7" s="58">
        <f t="shared" si="13"/>
        <v>30.9</v>
      </c>
      <c r="V7" s="62" t="str">
        <f t="shared" si="13"/>
        <v>無</v>
      </c>
      <c r="W7" s="63">
        <f t="shared" si="13"/>
        <v>88.6</v>
      </c>
      <c r="X7" s="62" t="str">
        <f t="shared" si="13"/>
        <v>有</v>
      </c>
      <c r="Y7" s="64">
        <f>Y8</f>
        <v>94.6</v>
      </c>
      <c r="Z7" s="64">
        <f t="shared" ref="Z7:AH7" si="14">Z8</f>
        <v>91.8</v>
      </c>
      <c r="AA7" s="64">
        <f t="shared" si="14"/>
        <v>94.1</v>
      </c>
      <c r="AB7" s="64">
        <f t="shared" si="14"/>
        <v>80.7</v>
      </c>
      <c r="AC7" s="64">
        <f t="shared" si="14"/>
        <v>75.2</v>
      </c>
      <c r="AD7" s="64">
        <f t="shared" si="14"/>
        <v>84.4</v>
      </c>
      <c r="AE7" s="64">
        <f t="shared" si="14"/>
        <v>83.9</v>
      </c>
      <c r="AF7" s="64">
        <f t="shared" si="14"/>
        <v>154.5</v>
      </c>
      <c r="AG7" s="64">
        <f t="shared" si="14"/>
        <v>159.9</v>
      </c>
      <c r="AH7" s="64">
        <f t="shared" si="14"/>
        <v>124</v>
      </c>
      <c r="AI7" s="64"/>
      <c r="AJ7" s="64">
        <f>AJ8</f>
        <v>13.2</v>
      </c>
      <c r="AK7" s="64">
        <f t="shared" ref="AK7:AS7" si="15">AK8</f>
        <v>12.2</v>
      </c>
      <c r="AL7" s="64">
        <f t="shared" si="15"/>
        <v>14.5</v>
      </c>
      <c r="AM7" s="64">
        <f t="shared" si="15"/>
        <v>13.1</v>
      </c>
      <c r="AN7" s="64">
        <f t="shared" si="15"/>
        <v>15.1</v>
      </c>
      <c r="AO7" s="64">
        <f t="shared" si="15"/>
        <v>23</v>
      </c>
      <c r="AP7" s="64">
        <f t="shared" si="15"/>
        <v>21.8</v>
      </c>
      <c r="AQ7" s="64">
        <f t="shared" si="15"/>
        <v>15.7</v>
      </c>
      <c r="AR7" s="64">
        <f t="shared" si="15"/>
        <v>7.6</v>
      </c>
      <c r="AS7" s="64">
        <f t="shared" si="15"/>
        <v>28.9</v>
      </c>
      <c r="AT7" s="64"/>
      <c r="AU7" s="59">
        <f>AU8</f>
        <v>1542</v>
      </c>
      <c r="AV7" s="59">
        <f t="shared" ref="AV7:BD7" si="16">AV8</f>
        <v>1557</v>
      </c>
      <c r="AW7" s="59">
        <f t="shared" si="16"/>
        <v>2282</v>
      </c>
      <c r="AX7" s="59">
        <f t="shared" si="16"/>
        <v>0</v>
      </c>
      <c r="AY7" s="59">
        <f t="shared" si="16"/>
        <v>0</v>
      </c>
      <c r="AZ7" s="59">
        <f t="shared" si="16"/>
        <v>503</v>
      </c>
      <c r="BA7" s="59">
        <f t="shared" si="16"/>
        <v>457</v>
      </c>
      <c r="BB7" s="59">
        <f t="shared" si="16"/>
        <v>1153</v>
      </c>
      <c r="BC7" s="59">
        <f t="shared" si="16"/>
        <v>438</v>
      </c>
      <c r="BD7" s="59">
        <f t="shared" si="16"/>
        <v>677</v>
      </c>
      <c r="BE7" s="59"/>
      <c r="BF7" s="64">
        <f>BF8</f>
        <v>51.1</v>
      </c>
      <c r="BG7" s="64">
        <f t="shared" ref="BG7:BO7" si="17">BG8</f>
        <v>48.9</v>
      </c>
      <c r="BH7" s="64">
        <f t="shared" si="17"/>
        <v>48.4</v>
      </c>
      <c r="BI7" s="64">
        <f t="shared" si="17"/>
        <v>47</v>
      </c>
      <c r="BJ7" s="64">
        <f t="shared" si="17"/>
        <v>45.2</v>
      </c>
      <c r="BK7" s="64">
        <f t="shared" si="17"/>
        <v>31.6</v>
      </c>
      <c r="BL7" s="64">
        <f t="shared" si="17"/>
        <v>33.1</v>
      </c>
      <c r="BM7" s="64">
        <f t="shared" si="17"/>
        <v>33.799999999999997</v>
      </c>
      <c r="BN7" s="64">
        <f t="shared" si="17"/>
        <v>31.6</v>
      </c>
      <c r="BO7" s="64">
        <f t="shared" si="17"/>
        <v>26.8</v>
      </c>
      <c r="BP7" s="64"/>
      <c r="BQ7" s="64">
        <f>BQ8</f>
        <v>36</v>
      </c>
      <c r="BR7" s="64">
        <f t="shared" ref="BR7:BZ7" si="18">BR8</f>
        <v>38.4</v>
      </c>
      <c r="BS7" s="64">
        <f t="shared" si="18"/>
        <v>38.4</v>
      </c>
      <c r="BT7" s="64">
        <f t="shared" si="18"/>
        <v>37.5</v>
      </c>
      <c r="BU7" s="64">
        <f t="shared" si="18"/>
        <v>39.4</v>
      </c>
      <c r="BV7" s="64">
        <f t="shared" si="18"/>
        <v>29.3</v>
      </c>
      <c r="BW7" s="64">
        <f t="shared" si="18"/>
        <v>30.2</v>
      </c>
      <c r="BX7" s="64">
        <f t="shared" si="18"/>
        <v>28</v>
      </c>
      <c r="BY7" s="64">
        <f t="shared" si="18"/>
        <v>26.1</v>
      </c>
      <c r="BZ7" s="64">
        <f t="shared" si="18"/>
        <v>28.6</v>
      </c>
      <c r="CA7" s="64"/>
      <c r="CB7" s="64">
        <f>CB8</f>
        <v>2.1</v>
      </c>
      <c r="CC7" s="64">
        <f t="shared" ref="CC7:CK7" si="19">CC8</f>
        <v>-0.6</v>
      </c>
      <c r="CD7" s="64">
        <f t="shared" si="19"/>
        <v>-0.9</v>
      </c>
      <c r="CE7" s="64">
        <f t="shared" si="19"/>
        <v>1.2</v>
      </c>
      <c r="CF7" s="64">
        <f t="shared" si="19"/>
        <v>-6.9</v>
      </c>
      <c r="CG7" s="64">
        <f t="shared" si="19"/>
        <v>20.399999999999999</v>
      </c>
      <c r="CH7" s="64">
        <f t="shared" si="19"/>
        <v>17.2</v>
      </c>
      <c r="CI7" s="64">
        <f t="shared" si="19"/>
        <v>15.2</v>
      </c>
      <c r="CJ7" s="64">
        <f t="shared" si="19"/>
        <v>-279.7</v>
      </c>
      <c r="CK7" s="64">
        <f t="shared" si="19"/>
        <v>13.8</v>
      </c>
      <c r="CL7" s="64"/>
      <c r="CM7" s="59">
        <f>CM8</f>
        <v>20953</v>
      </c>
      <c r="CN7" s="59">
        <f t="shared" ref="CN7:CV7" si="20">CN8</f>
        <v>13289</v>
      </c>
      <c r="CO7" s="59">
        <f t="shared" si="20"/>
        <v>12628</v>
      </c>
      <c r="CP7" s="59">
        <f t="shared" si="20"/>
        <v>18257</v>
      </c>
      <c r="CQ7" s="59">
        <f t="shared" si="20"/>
        <v>-6265</v>
      </c>
      <c r="CR7" s="59">
        <f t="shared" si="20"/>
        <v>9064</v>
      </c>
      <c r="CS7" s="59">
        <f t="shared" si="20"/>
        <v>2276</v>
      </c>
      <c r="CT7" s="59">
        <f t="shared" si="20"/>
        <v>-8016</v>
      </c>
      <c r="CU7" s="59">
        <f t="shared" si="20"/>
        <v>7024</v>
      </c>
      <c r="CV7" s="59">
        <f t="shared" si="20"/>
        <v>3003</v>
      </c>
      <c r="CW7" s="59"/>
      <c r="CX7" s="64" t="s">
        <v>121</v>
      </c>
      <c r="CY7" s="64" t="s">
        <v>121</v>
      </c>
      <c r="CZ7" s="64" t="s">
        <v>121</v>
      </c>
      <c r="DA7" s="64" t="s">
        <v>121</v>
      </c>
      <c r="DB7" s="64" t="s">
        <v>121</v>
      </c>
      <c r="DC7" s="64" t="s">
        <v>121</v>
      </c>
      <c r="DD7" s="64" t="s">
        <v>121</v>
      </c>
      <c r="DE7" s="64" t="s">
        <v>121</v>
      </c>
      <c r="DF7" s="64" t="s">
        <v>121</v>
      </c>
      <c r="DG7" s="64" t="s">
        <v>119</v>
      </c>
      <c r="DH7" s="64"/>
      <c r="DI7" s="60">
        <f>DI8</f>
        <v>985874</v>
      </c>
      <c r="DJ7" s="60">
        <f>DJ8</f>
        <v>183000</v>
      </c>
      <c r="DK7" s="64" t="s">
        <v>121</v>
      </c>
      <c r="DL7" s="64" t="s">
        <v>121</v>
      </c>
      <c r="DM7" s="64" t="s">
        <v>121</v>
      </c>
      <c r="DN7" s="64" t="s">
        <v>121</v>
      </c>
      <c r="DO7" s="64" t="s">
        <v>121</v>
      </c>
      <c r="DP7" s="64" t="s">
        <v>121</v>
      </c>
      <c r="DQ7" s="64" t="s">
        <v>121</v>
      </c>
      <c r="DR7" s="64" t="s">
        <v>121</v>
      </c>
      <c r="DS7" s="64" t="s">
        <v>121</v>
      </c>
      <c r="DT7" s="64" t="s">
        <v>119</v>
      </c>
      <c r="DU7" s="64"/>
      <c r="DV7" s="64">
        <f>DV8</f>
        <v>183.3</v>
      </c>
      <c r="DW7" s="64">
        <f t="shared" ref="DW7:EE7" si="21">DW8</f>
        <v>160.5</v>
      </c>
      <c r="DX7" s="64">
        <f t="shared" si="21"/>
        <v>131.6</v>
      </c>
      <c r="DY7" s="64">
        <f t="shared" si="21"/>
        <v>102</v>
      </c>
      <c r="DZ7" s="64">
        <f t="shared" si="21"/>
        <v>77.599999999999994</v>
      </c>
      <c r="EA7" s="64">
        <f t="shared" si="21"/>
        <v>484.4</v>
      </c>
      <c r="EB7" s="64">
        <f t="shared" si="21"/>
        <v>94.3</v>
      </c>
      <c r="EC7" s="64">
        <f t="shared" si="21"/>
        <v>39.6</v>
      </c>
      <c r="ED7" s="64">
        <f t="shared" si="21"/>
        <v>34.9</v>
      </c>
      <c r="EE7" s="64">
        <f t="shared" si="21"/>
        <v>32.1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2019</v>
      </c>
      <c r="C8" s="67">
        <v>352012</v>
      </c>
      <c r="D8" s="67">
        <v>47</v>
      </c>
      <c r="E8" s="67">
        <v>11</v>
      </c>
      <c r="F8" s="67">
        <v>1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8" t="s">
        <v>129</v>
      </c>
      <c r="Q8" s="69">
        <v>5906</v>
      </c>
      <c r="R8" s="69">
        <v>156</v>
      </c>
      <c r="S8" s="70">
        <v>11275</v>
      </c>
      <c r="T8" s="71" t="s">
        <v>130</v>
      </c>
      <c r="U8" s="68">
        <v>30.9</v>
      </c>
      <c r="V8" s="71" t="s">
        <v>131</v>
      </c>
      <c r="W8" s="72">
        <v>88.6</v>
      </c>
      <c r="X8" s="71" t="s">
        <v>132</v>
      </c>
      <c r="Y8" s="73">
        <v>94.6</v>
      </c>
      <c r="Z8" s="73">
        <v>91.8</v>
      </c>
      <c r="AA8" s="73">
        <v>94.1</v>
      </c>
      <c r="AB8" s="73">
        <v>80.7</v>
      </c>
      <c r="AC8" s="73">
        <v>75.2</v>
      </c>
      <c r="AD8" s="73">
        <v>84.4</v>
      </c>
      <c r="AE8" s="73">
        <v>83.9</v>
      </c>
      <c r="AF8" s="73">
        <v>154.5</v>
      </c>
      <c r="AG8" s="73">
        <v>159.9</v>
      </c>
      <c r="AH8" s="73">
        <v>124</v>
      </c>
      <c r="AI8" s="73">
        <v>104.1</v>
      </c>
      <c r="AJ8" s="73">
        <v>13.2</v>
      </c>
      <c r="AK8" s="73">
        <v>12.2</v>
      </c>
      <c r="AL8" s="73">
        <v>14.5</v>
      </c>
      <c r="AM8" s="73">
        <v>13.1</v>
      </c>
      <c r="AN8" s="73">
        <v>15.1</v>
      </c>
      <c r="AO8" s="73">
        <v>23</v>
      </c>
      <c r="AP8" s="73">
        <v>21.8</v>
      </c>
      <c r="AQ8" s="73">
        <v>15.7</v>
      </c>
      <c r="AR8" s="73">
        <v>7.6</v>
      </c>
      <c r="AS8" s="73">
        <v>28.9</v>
      </c>
      <c r="AT8" s="73">
        <v>27.8</v>
      </c>
      <c r="AU8" s="74">
        <v>1542</v>
      </c>
      <c r="AV8" s="74">
        <v>1557</v>
      </c>
      <c r="AW8" s="74">
        <v>2282</v>
      </c>
      <c r="AX8" s="74">
        <v>0</v>
      </c>
      <c r="AY8" s="74">
        <v>0</v>
      </c>
      <c r="AZ8" s="74">
        <v>503</v>
      </c>
      <c r="BA8" s="74">
        <v>457</v>
      </c>
      <c r="BB8" s="74">
        <v>1153</v>
      </c>
      <c r="BC8" s="74">
        <v>438</v>
      </c>
      <c r="BD8" s="74">
        <v>677</v>
      </c>
      <c r="BE8" s="74">
        <v>9038</v>
      </c>
      <c r="BF8" s="73">
        <v>51.1</v>
      </c>
      <c r="BG8" s="73">
        <v>48.9</v>
      </c>
      <c r="BH8" s="73">
        <v>48.4</v>
      </c>
      <c r="BI8" s="73">
        <v>47</v>
      </c>
      <c r="BJ8" s="73">
        <v>45.2</v>
      </c>
      <c r="BK8" s="73">
        <v>31.6</v>
      </c>
      <c r="BL8" s="73">
        <v>33.1</v>
      </c>
      <c r="BM8" s="73">
        <v>33.799999999999997</v>
      </c>
      <c r="BN8" s="73">
        <v>31.6</v>
      </c>
      <c r="BO8" s="73">
        <v>26.8</v>
      </c>
      <c r="BP8" s="73">
        <v>19.7</v>
      </c>
      <c r="BQ8" s="73">
        <v>36</v>
      </c>
      <c r="BR8" s="73">
        <v>38.4</v>
      </c>
      <c r="BS8" s="73">
        <v>38.4</v>
      </c>
      <c r="BT8" s="73">
        <v>37.5</v>
      </c>
      <c r="BU8" s="73">
        <v>39.4</v>
      </c>
      <c r="BV8" s="73">
        <v>29.3</v>
      </c>
      <c r="BW8" s="73">
        <v>30.2</v>
      </c>
      <c r="BX8" s="73">
        <v>28</v>
      </c>
      <c r="BY8" s="73">
        <v>26.1</v>
      </c>
      <c r="BZ8" s="73">
        <v>28.6</v>
      </c>
      <c r="CA8" s="73">
        <v>37.299999999999997</v>
      </c>
      <c r="CB8" s="73">
        <v>2.1</v>
      </c>
      <c r="CC8" s="73">
        <v>-0.6</v>
      </c>
      <c r="CD8" s="73">
        <v>-0.9</v>
      </c>
      <c r="CE8" s="75">
        <v>1.2</v>
      </c>
      <c r="CF8" s="75">
        <v>-6.9</v>
      </c>
      <c r="CG8" s="73">
        <v>20.399999999999999</v>
      </c>
      <c r="CH8" s="73">
        <v>17.2</v>
      </c>
      <c r="CI8" s="73">
        <v>15.2</v>
      </c>
      <c r="CJ8" s="73">
        <v>-279.7</v>
      </c>
      <c r="CK8" s="73">
        <v>13.8</v>
      </c>
      <c r="CL8" s="73">
        <v>-11.7</v>
      </c>
      <c r="CM8" s="74">
        <v>20953</v>
      </c>
      <c r="CN8" s="74">
        <v>13289</v>
      </c>
      <c r="CO8" s="74">
        <v>12628</v>
      </c>
      <c r="CP8" s="74">
        <v>18257</v>
      </c>
      <c r="CQ8" s="74">
        <v>-6265</v>
      </c>
      <c r="CR8" s="74">
        <v>9064</v>
      </c>
      <c r="CS8" s="74">
        <v>2276</v>
      </c>
      <c r="CT8" s="74">
        <v>-8016</v>
      </c>
      <c r="CU8" s="74">
        <v>7024</v>
      </c>
      <c r="CV8" s="74">
        <v>3003</v>
      </c>
      <c r="CW8" s="74">
        <v>-10941</v>
      </c>
      <c r="CX8" s="73" t="s">
        <v>133</v>
      </c>
      <c r="CY8" s="73" t="s">
        <v>133</v>
      </c>
      <c r="CZ8" s="73" t="s">
        <v>133</v>
      </c>
      <c r="DA8" s="73" t="s">
        <v>133</v>
      </c>
      <c r="DB8" s="73" t="s">
        <v>133</v>
      </c>
      <c r="DC8" s="73" t="s">
        <v>133</v>
      </c>
      <c r="DD8" s="73" t="s">
        <v>133</v>
      </c>
      <c r="DE8" s="73" t="s">
        <v>133</v>
      </c>
      <c r="DF8" s="73" t="s">
        <v>133</v>
      </c>
      <c r="DG8" s="73" t="s">
        <v>133</v>
      </c>
      <c r="DH8" s="73" t="s">
        <v>133</v>
      </c>
      <c r="DI8" s="69">
        <v>985874</v>
      </c>
      <c r="DJ8" s="69">
        <v>183000</v>
      </c>
      <c r="DK8" s="73" t="s">
        <v>133</v>
      </c>
      <c r="DL8" s="73" t="s">
        <v>133</v>
      </c>
      <c r="DM8" s="73" t="s">
        <v>133</v>
      </c>
      <c r="DN8" s="73" t="s">
        <v>133</v>
      </c>
      <c r="DO8" s="73" t="s">
        <v>133</v>
      </c>
      <c r="DP8" s="73" t="s">
        <v>133</v>
      </c>
      <c r="DQ8" s="73" t="s">
        <v>133</v>
      </c>
      <c r="DR8" s="73" t="s">
        <v>133</v>
      </c>
      <c r="DS8" s="73" t="s">
        <v>133</v>
      </c>
      <c r="DT8" s="73" t="s">
        <v>133</v>
      </c>
      <c r="DU8" s="73" t="s">
        <v>133</v>
      </c>
      <c r="DV8" s="73">
        <v>183.3</v>
      </c>
      <c r="DW8" s="73">
        <v>160.5</v>
      </c>
      <c r="DX8" s="73">
        <v>131.6</v>
      </c>
      <c r="DY8" s="73">
        <v>102</v>
      </c>
      <c r="DZ8" s="73">
        <v>77.599999999999994</v>
      </c>
      <c r="EA8" s="73">
        <v>484.4</v>
      </c>
      <c r="EB8" s="73">
        <v>94.3</v>
      </c>
      <c r="EC8" s="73">
        <v>39.6</v>
      </c>
      <c r="ED8" s="73">
        <v>34.9</v>
      </c>
      <c r="EE8" s="73">
        <v>32.1</v>
      </c>
      <c r="EF8" s="73">
        <v>27.4</v>
      </c>
      <c r="EG8" s="76">
        <v>1.1999999999999999E-3</v>
      </c>
      <c r="EH8" s="77">
        <v>1.4E-3</v>
      </c>
      <c r="EI8" s="77">
        <v>1.4E-3</v>
      </c>
      <c r="EJ8" s="77">
        <v>6.1999999999999998E-3</v>
      </c>
      <c r="EK8" s="77">
        <v>6.8999999999999999E-3</v>
      </c>
      <c r="EL8" s="77">
        <v>0.2281</v>
      </c>
      <c r="EM8" s="77">
        <v>0.1575</v>
      </c>
      <c r="EN8" s="77">
        <v>0.21460000000000001</v>
      </c>
      <c r="EO8" s="77">
        <v>0.21920000000000001</v>
      </c>
      <c r="EP8" s="77">
        <v>0.1966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134</v>
      </c>
      <c r="C10" s="82" t="s">
        <v>135</v>
      </c>
      <c r="D10" s="82" t="s">
        <v>136</v>
      </c>
      <c r="E10" s="82" t="s">
        <v>137</v>
      </c>
      <c r="F10" s="82" t="s">
        <v>138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53</v>
      </c>
      <c r="B11" s="83" t="str">
        <f>IF(VALUE($B$6)=0,"",IF(VALUE($B$6)&gt;2022,"R"&amp;TEXT(VALUE($B$6)-2022,"00"),"H"&amp;VALUE($B$6)-1992))</f>
        <v>H27</v>
      </c>
      <c r="C11" s="83" t="str">
        <f>IF(VALUE($B$6)=0,"",IF(VALUE($B$6)&gt;2021,"R"&amp;TEXT(VALUE($B$6)-2021,"00"),"H"&amp;VALUE($B$6)-1991))</f>
        <v>H28</v>
      </c>
      <c r="D11" s="83" t="str">
        <f>IF(VALUE($B$6)=0,"",IF(VALUE($B$6)&gt;2020,"R"&amp;TEXT(VALUE($B$6)-2020,"00"),"H"&amp;VALUE($B$6)-1990))</f>
        <v>H29</v>
      </c>
      <c r="E11" s="83" t="str">
        <f>IF(VALUE($B$6)=0,"",IF(VALUE($B$6)&gt;2019,"R"&amp;TEXT(VALUE($B$6)-2019,"00"),"H"&amp;VALUE($B$6)-1989))</f>
        <v>H30</v>
      </c>
      <c r="F11" s="83" t="str">
        <f>IF(VALUE($B$6)=0,"",IF(VALUE($B$6)&gt;2018,"R"&amp;TEXT(VALUE($B$6)-2018,"00"),"H"&amp;VALUE($B$6)-1988))</f>
        <v>R01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下関市情報政策課</cp:lastModifiedBy>
  <cp:lastPrinted>2021-02-09T07:51:03Z</cp:lastPrinted>
  <dcterms:created xsi:type="dcterms:W3CDTF">2020-12-04T03:24:51Z</dcterms:created>
  <dcterms:modified xsi:type="dcterms:W3CDTF">2021-02-09T08:10:40Z</dcterms:modified>
  <cp:category/>
</cp:coreProperties>
</file>