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3700\0400_給付係\９社会福祉法人軽減事業\社会福祉法人\補助金関係\☆令和３年度\実績報告\依頼分（市→法人）\"/>
    </mc:Choice>
  </mc:AlternateContent>
  <bookViews>
    <workbookView xWindow="0" yWindow="0" windowWidth="20490" windowHeight="7770"/>
  </bookViews>
  <sheets>
    <sheet name="報告書（白紙）" sheetId="2" r:id="rId1"/>
    <sheet name="報告書（記入例） " sheetId="3" r:id="rId2"/>
  </sheets>
  <definedNames>
    <definedName name="_xlnm.Print_Area" localSheetId="1">'報告書（記入例） '!$A$2:$Q$71</definedName>
    <definedName name="_xlnm.Print_Area" localSheetId="0">'報告書（白紙）'!$A$2:$Q$88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3" l="1"/>
  <c r="G4" i="2"/>
  <c r="C76" i="3" l="1"/>
  <c r="G76" i="3" s="1"/>
  <c r="P49" i="3"/>
  <c r="N49" i="3"/>
  <c r="L48" i="3"/>
  <c r="L47" i="3"/>
  <c r="L46" i="3"/>
  <c r="L45" i="3"/>
  <c r="E45" i="3"/>
  <c r="C45" i="3"/>
  <c r="L44" i="3"/>
  <c r="H44" i="3"/>
  <c r="G44" i="3"/>
  <c r="L43" i="3"/>
  <c r="H43" i="3"/>
  <c r="G43" i="3"/>
  <c r="L42" i="3"/>
  <c r="H42" i="3"/>
  <c r="G42" i="3"/>
  <c r="L41" i="3"/>
  <c r="H41" i="3"/>
  <c r="G41" i="3"/>
  <c r="L40" i="3"/>
  <c r="H40" i="3"/>
  <c r="G40" i="3"/>
  <c r="L39" i="3"/>
  <c r="H39" i="3"/>
  <c r="G39" i="3"/>
  <c r="L38" i="3"/>
  <c r="H38" i="3"/>
  <c r="G38" i="3"/>
  <c r="L37" i="3"/>
  <c r="P31" i="3"/>
  <c r="M31" i="3"/>
  <c r="L31" i="3"/>
  <c r="J31" i="3"/>
  <c r="D55" i="3" s="1"/>
  <c r="I31" i="3"/>
  <c r="H31" i="3"/>
  <c r="G31" i="3"/>
  <c r="E31" i="3"/>
  <c r="B31" i="3"/>
  <c r="J30" i="3"/>
  <c r="C30" i="3"/>
  <c r="J29" i="3"/>
  <c r="C29" i="3"/>
  <c r="J28" i="3"/>
  <c r="C28" i="3"/>
  <c r="J27" i="3"/>
  <c r="C27" i="3"/>
  <c r="J26" i="3"/>
  <c r="C26" i="3"/>
  <c r="J25" i="3"/>
  <c r="C25" i="3"/>
  <c r="J24" i="3"/>
  <c r="C24" i="3"/>
  <c r="J23" i="3"/>
  <c r="C23" i="3"/>
  <c r="J22" i="3"/>
  <c r="C22" i="3"/>
  <c r="J21" i="3"/>
  <c r="C21" i="3"/>
  <c r="J20" i="3"/>
  <c r="C20" i="3"/>
  <c r="C31" i="3" s="1"/>
  <c r="J19" i="3"/>
  <c r="C19" i="3"/>
  <c r="C12" i="3"/>
  <c r="H76" i="2"/>
  <c r="D76" i="2"/>
  <c r="C76" i="2"/>
  <c r="G76" i="2" s="1"/>
  <c r="P49" i="2"/>
  <c r="N55" i="2" s="1"/>
  <c r="N49" i="2"/>
  <c r="L48" i="2"/>
  <c r="L47" i="2"/>
  <c r="L46" i="2"/>
  <c r="L45" i="2"/>
  <c r="E45" i="2"/>
  <c r="C45" i="2"/>
  <c r="L44" i="2"/>
  <c r="H44" i="2"/>
  <c r="G44" i="2"/>
  <c r="L43" i="2"/>
  <c r="H43" i="2"/>
  <c r="G43" i="2"/>
  <c r="L42" i="2"/>
  <c r="H42" i="2"/>
  <c r="G42" i="2"/>
  <c r="L41" i="2"/>
  <c r="H41" i="2"/>
  <c r="G41" i="2"/>
  <c r="L40" i="2"/>
  <c r="H40" i="2"/>
  <c r="G40" i="2"/>
  <c r="L39" i="2"/>
  <c r="H39" i="2"/>
  <c r="G39" i="2"/>
  <c r="L38" i="2"/>
  <c r="H38" i="2"/>
  <c r="G38" i="2"/>
  <c r="L37" i="2"/>
  <c r="H37" i="2"/>
  <c r="G37" i="2"/>
  <c r="H36" i="2"/>
  <c r="H45" i="2" s="1"/>
  <c r="G36" i="2"/>
  <c r="P31" i="2"/>
  <c r="M31" i="2"/>
  <c r="L31" i="2"/>
  <c r="J31" i="2"/>
  <c r="D55" i="2" s="1"/>
  <c r="I31" i="2"/>
  <c r="H31" i="2"/>
  <c r="G31" i="2"/>
  <c r="E31" i="2"/>
  <c r="B31" i="2"/>
  <c r="J30" i="2"/>
  <c r="C30" i="2"/>
  <c r="J29" i="2"/>
  <c r="C29" i="2"/>
  <c r="J28" i="2"/>
  <c r="C28" i="2"/>
  <c r="J27" i="2"/>
  <c r="C27" i="2"/>
  <c r="J26" i="2"/>
  <c r="C26" i="2"/>
  <c r="J25" i="2"/>
  <c r="C25" i="2"/>
  <c r="J24" i="2"/>
  <c r="C24" i="2"/>
  <c r="J23" i="2"/>
  <c r="C23" i="2"/>
  <c r="J22" i="2"/>
  <c r="C22" i="2"/>
  <c r="J21" i="2"/>
  <c r="C21" i="2"/>
  <c r="J20" i="2"/>
  <c r="C20" i="2"/>
  <c r="C31" i="2" s="1"/>
  <c r="J19" i="2"/>
  <c r="C19" i="2"/>
  <c r="C12" i="2"/>
  <c r="G37" i="3" l="1"/>
  <c r="G45" i="3"/>
  <c r="G36" i="3"/>
  <c r="C81" i="3"/>
  <c r="A55" i="3"/>
  <c r="F76" i="3" s="1"/>
  <c r="C85" i="3"/>
  <c r="N55" i="3"/>
  <c r="E76" i="3"/>
  <c r="I76" i="3"/>
  <c r="C81" i="2"/>
  <c r="A55" i="2"/>
  <c r="G55" i="2" s="1"/>
  <c r="C85" i="2"/>
  <c r="G45" i="2"/>
  <c r="E76" i="2"/>
  <c r="I76" i="2"/>
  <c r="F76" i="2"/>
  <c r="I85" i="3" l="1"/>
  <c r="E85" i="3"/>
  <c r="H85" i="3"/>
  <c r="D85" i="3"/>
  <c r="F85" i="3"/>
  <c r="G85" i="3"/>
  <c r="D76" i="3"/>
  <c r="H76" i="3" s="1"/>
  <c r="G55" i="3"/>
  <c r="D81" i="3"/>
  <c r="H81" i="3" s="1"/>
  <c r="G81" i="3"/>
  <c r="I81" i="3"/>
  <c r="E81" i="3"/>
  <c r="F81" i="3"/>
  <c r="I85" i="2"/>
  <c r="E85" i="2"/>
  <c r="H85" i="2"/>
  <c r="D85" i="2"/>
  <c r="F85" i="2"/>
  <c r="G85" i="2"/>
  <c r="H81" i="2"/>
  <c r="I55" i="2" s="1"/>
  <c r="K55" i="2" s="1"/>
  <c r="P55" i="2" s="1"/>
  <c r="D81" i="2"/>
  <c r="G81" i="2"/>
  <c r="I81" i="2"/>
  <c r="E81" i="2"/>
  <c r="F81" i="2"/>
  <c r="I55" i="3" l="1"/>
  <c r="K55" i="3" s="1"/>
  <c r="H37" i="3" s="1"/>
  <c r="P55" i="3"/>
  <c r="H36" i="3"/>
  <c r="H45" i="3" l="1"/>
</calcChain>
</file>

<file path=xl/comments1.xml><?xml version="1.0" encoding="utf-8"?>
<comments xmlns="http://schemas.openxmlformats.org/spreadsheetml/2006/main">
  <authors>
    <author>情報政策課</author>
  </authors>
  <commentList>
    <comment ref="L37" authorId="0" shapeId="0">
      <text>
        <r>
          <rPr>
            <b/>
            <sz val="9"/>
            <color indexed="81"/>
            <rFont val="ＭＳ Ｐゴシック"/>
            <family val="3"/>
            <charset val="128"/>
          </rPr>
          <t>情報政策課:</t>
        </r>
        <r>
          <rPr>
            <sz val="9"/>
            <color indexed="81"/>
            <rFont val="ＭＳ Ｐゴシック"/>
            <family val="3"/>
            <charset val="128"/>
          </rPr>
          <t xml:space="preserve">
</t>
        </r>
      </text>
    </comment>
  </commentList>
</comments>
</file>

<file path=xl/sharedStrings.xml><?xml version="1.0" encoding="utf-8"?>
<sst xmlns="http://schemas.openxmlformats.org/spreadsheetml/2006/main" count="184" uniqueCount="91">
  <si>
    <t>※「法人種別」及び「対象サービス」をコンボボックスから選択した後、必要事項・実績を入力してください。</t>
    <rPh sb="2" eb="4">
      <t>ホウジン</t>
    </rPh>
    <rPh sb="4" eb="6">
      <t>シュベツ</t>
    </rPh>
    <rPh sb="7" eb="8">
      <t>オヨ</t>
    </rPh>
    <rPh sb="10" eb="12">
      <t>タイショウ</t>
    </rPh>
    <rPh sb="27" eb="29">
      <t>センタク</t>
    </rPh>
    <rPh sb="31" eb="32">
      <t>ノチ</t>
    </rPh>
    <rPh sb="33" eb="35">
      <t>ヒツヨウ</t>
    </rPh>
    <rPh sb="35" eb="37">
      <t>ジコウ</t>
    </rPh>
    <rPh sb="38" eb="40">
      <t>ジッセキ</t>
    </rPh>
    <rPh sb="41" eb="43">
      <t>ニュウリョク</t>
    </rPh>
    <phoneticPr fontId="4"/>
  </si>
  <si>
    <t>法人種別</t>
    <rPh sb="0" eb="2">
      <t>ホウジン</t>
    </rPh>
    <rPh sb="2" eb="4">
      <t>シュベツ</t>
    </rPh>
    <phoneticPr fontId="4"/>
  </si>
  <si>
    <t>社会福祉法人</t>
    <rPh sb="0" eb="2">
      <t>シャカイ</t>
    </rPh>
    <rPh sb="2" eb="4">
      <t>フクシ</t>
    </rPh>
    <rPh sb="4" eb="6">
      <t>ホウジン</t>
    </rPh>
    <phoneticPr fontId="4"/>
  </si>
  <si>
    <t>訪問介護</t>
  </si>
  <si>
    <t>対象サービス</t>
    <rPh sb="0" eb="2">
      <t>タイショウ</t>
    </rPh>
    <phoneticPr fontId="4"/>
  </si>
  <si>
    <t>通所介護</t>
  </si>
  <si>
    <t>対象年度</t>
    <rPh sb="0" eb="2">
      <t>タイショウ</t>
    </rPh>
    <rPh sb="2" eb="4">
      <t>ネンド</t>
    </rPh>
    <phoneticPr fontId="4"/>
  </si>
  <si>
    <t>年度</t>
    <rPh sb="0" eb="2">
      <t>ネンド</t>
    </rPh>
    <phoneticPr fontId="4"/>
  </si>
  <si>
    <t>短期入所生活介護</t>
  </si>
  <si>
    <t>サービス年月～</t>
    <rPh sb="4" eb="6">
      <t>ネンゲツ</t>
    </rPh>
    <phoneticPr fontId="4"/>
  </si>
  <si>
    <t>月～</t>
    <rPh sb="0" eb="1">
      <t>ガツ</t>
    </rPh>
    <phoneticPr fontId="4"/>
  </si>
  <si>
    <t>介護予防認知症対応型通所介護</t>
    <rPh sb="0" eb="2">
      <t>カイゴ</t>
    </rPh>
    <rPh sb="2" eb="4">
      <t>ヨボウ</t>
    </rPh>
    <rPh sb="4" eb="7">
      <t>ニンチショウ</t>
    </rPh>
    <rPh sb="7" eb="10">
      <t>タイオウガタ</t>
    </rPh>
    <rPh sb="10" eb="12">
      <t>ツウショ</t>
    </rPh>
    <rPh sb="12" eb="14">
      <t>カイゴ</t>
    </rPh>
    <phoneticPr fontId="4"/>
  </si>
  <si>
    <t>サービス年月</t>
    <rPh sb="4" eb="6">
      <t>ネンゲツ</t>
    </rPh>
    <phoneticPr fontId="4"/>
  </si>
  <si>
    <t>月</t>
    <rPh sb="0" eb="1">
      <t>ガツ</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</si>
  <si>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</si>
  <si>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介護予防短期入所生活介護</t>
    <rPh sb="0" eb="2">
      <t>カイゴ</t>
    </rPh>
    <rPh sb="2" eb="4">
      <t>ヨボウ</t>
    </rPh>
    <rPh sb="4" eb="6">
      <t>タンキ</t>
    </rPh>
    <rPh sb="6" eb="8">
      <t>ニュウショ</t>
    </rPh>
    <rPh sb="8" eb="10">
      <t>セイカツ</t>
    </rPh>
    <rPh sb="10" eb="12">
      <t>カイゴ</t>
    </rPh>
    <phoneticPr fontId="4"/>
  </si>
  <si>
    <t>夜間対応型訪問介護</t>
    <rPh sb="0" eb="2">
      <t>ヤカン</t>
    </rPh>
    <rPh sb="2" eb="5">
      <t>タイオウガタ</t>
    </rPh>
    <rPh sb="5" eb="7">
      <t>ホウモン</t>
    </rPh>
    <rPh sb="7" eb="9">
      <t>カイゴ</t>
    </rPh>
    <phoneticPr fontId="4"/>
  </si>
  <si>
    <t>認知症対応型通所介護</t>
    <rPh sb="0" eb="3">
      <t>ニンチショウ</t>
    </rPh>
    <rPh sb="3" eb="5">
      <t>タイオウ</t>
    </rPh>
    <rPh sb="5" eb="6">
      <t>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</si>
  <si>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</si>
  <si>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</si>
  <si>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サービス種類：</t>
    <rPh sb="4" eb="6">
      <t>シュルイ</t>
    </rPh>
    <phoneticPr fontId="4"/>
  </si>
  <si>
    <t>事業所番号：</t>
    <rPh sb="0" eb="3">
      <t>ジギョウショ</t>
    </rPh>
    <rPh sb="3" eb="5">
      <t>バンゴウ</t>
    </rPh>
    <phoneticPr fontId="4"/>
  </si>
  <si>
    <t>複合型サービス</t>
    <rPh sb="0" eb="2">
      <t>フクゴウ</t>
    </rPh>
    <rPh sb="2" eb="3">
      <t>ガタ</t>
    </rPh>
    <phoneticPr fontId="4"/>
  </si>
  <si>
    <t>事業所名称：</t>
    <rPh sb="0" eb="3">
      <t>ジギョウショ</t>
    </rPh>
    <rPh sb="3" eb="5">
      <t>メイショウ</t>
    </rPh>
    <phoneticPr fontId="4"/>
  </si>
  <si>
    <t>地域密着型通所介護</t>
    <rPh sb="0" eb="2">
      <t>チイキ</t>
    </rPh>
    <rPh sb="2" eb="5">
      <t>ミッチャクガタ</t>
    </rPh>
    <rPh sb="5" eb="9">
      <t>ツウショカイゴ</t>
    </rPh>
    <phoneticPr fontId="4"/>
  </si>
  <si>
    <t>第一号訪問事業のうち介護予防訪問介護に相当する事業</t>
    <rPh sb="0" eb="2">
      <t>ダイイチ</t>
    </rPh>
    <rPh sb="2" eb="3">
      <t>ゴウ</t>
    </rPh>
    <rPh sb="3" eb="7">
      <t>ホウモンジギョウ</t>
    </rPh>
    <rPh sb="10" eb="12">
      <t>カイゴ</t>
    </rPh>
    <rPh sb="12" eb="14">
      <t>ヨボウ</t>
    </rPh>
    <rPh sb="14" eb="16">
      <t>ホウモン</t>
    </rPh>
    <rPh sb="16" eb="18">
      <t>カイゴ</t>
    </rPh>
    <rPh sb="19" eb="21">
      <t>ソウトウ</t>
    </rPh>
    <rPh sb="23" eb="25">
      <t>ジギョウ</t>
    </rPh>
    <phoneticPr fontId="4"/>
  </si>
  <si>
    <t>サービス年月ごとの状況</t>
    <rPh sb="4" eb="6">
      <t>ネンゲツ</t>
    </rPh>
    <rPh sb="9" eb="11">
      <t>ジョウキョウ</t>
    </rPh>
    <phoneticPr fontId="4"/>
  </si>
  <si>
    <t>第一号通所事業のうち介護予防通所介護に相当する事業</t>
    <rPh sb="0" eb="2">
      <t>ダイイチ</t>
    </rPh>
    <rPh sb="2" eb="3">
      <t>ゴウ</t>
    </rPh>
    <rPh sb="3" eb="5">
      <t>ツウショ</t>
    </rPh>
    <rPh sb="5" eb="7">
      <t>ジギョウ</t>
    </rPh>
    <rPh sb="10" eb="12">
      <t>カイゴ</t>
    </rPh>
    <rPh sb="12" eb="14">
      <t>ヨボウ</t>
    </rPh>
    <rPh sb="14" eb="16">
      <t>ツウショ</t>
    </rPh>
    <rPh sb="16" eb="18">
      <t>カイゴ</t>
    </rPh>
    <rPh sb="19" eb="21">
      <t>ソウトウ</t>
    </rPh>
    <rPh sb="23" eb="25">
      <t>ジギョウ</t>
    </rPh>
    <phoneticPr fontId="4"/>
  </si>
  <si>
    <t>事業所状況欄【全体】　（円）</t>
    <rPh sb="0" eb="3">
      <t>ジギョウショ</t>
    </rPh>
    <rPh sb="3" eb="5">
      <t>ジョウキョウ</t>
    </rPh>
    <rPh sb="5" eb="6">
      <t>ラン</t>
    </rPh>
    <rPh sb="7" eb="9">
      <t>ゼンタイ</t>
    </rPh>
    <rPh sb="12" eb="13">
      <t>エン</t>
    </rPh>
    <phoneticPr fontId="4"/>
  </si>
  <si>
    <t>介護福祉施設サービス</t>
    <rPh sb="2" eb="4">
      <t>フクシ</t>
    </rPh>
    <phoneticPr fontId="4"/>
  </si>
  <si>
    <t>件数</t>
    <rPh sb="0" eb="2">
      <t>ケンスウ</t>
    </rPh>
    <phoneticPr fontId="4"/>
  </si>
  <si>
    <t>　①本来受領すべき利用者負担収入の全体額</t>
    <rPh sb="2" eb="4">
      <t>ホンライ</t>
    </rPh>
    <rPh sb="4" eb="6">
      <t>ジュリョウ</t>
    </rPh>
    <rPh sb="9" eb="12">
      <t>リヨウシャ</t>
    </rPh>
    <rPh sb="12" eb="14">
      <t>フタン</t>
    </rPh>
    <rPh sb="14" eb="16">
      <t>シュウニュウ</t>
    </rPh>
    <rPh sb="17" eb="19">
      <t>ゼンタイ</t>
    </rPh>
    <rPh sb="19" eb="20">
      <t>ガク</t>
    </rPh>
    <phoneticPr fontId="4"/>
  </si>
  <si>
    <t>軽減
件数</t>
    <rPh sb="0" eb="2">
      <t>ケイゲン</t>
    </rPh>
    <rPh sb="3" eb="5">
      <t>ケンスウ</t>
    </rPh>
    <phoneticPr fontId="4"/>
  </si>
  <si>
    <t>　②軽減総額</t>
    <rPh sb="2" eb="4">
      <t>ケイゲン</t>
    </rPh>
    <rPh sb="4" eb="6">
      <t>ソウガク</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</si>
  <si>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</si>
  <si>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１割2割または３割負担</t>
    <rPh sb="1" eb="2">
      <t>ワリ</t>
    </rPh>
    <rPh sb="3" eb="4">
      <t>ワリ</t>
    </rPh>
    <rPh sb="8" eb="9">
      <t>ワリ</t>
    </rPh>
    <rPh sb="9" eb="11">
      <t>フタン</t>
    </rPh>
    <phoneticPr fontId="4"/>
  </si>
  <si>
    <t>食費</t>
    <rPh sb="0" eb="2">
      <t>ショクヒ</t>
    </rPh>
    <phoneticPr fontId="4"/>
  </si>
  <si>
    <t>居住費</t>
    <rPh sb="0" eb="2">
      <t>キョジュウ</t>
    </rPh>
    <rPh sb="2" eb="3">
      <t>ヒ</t>
    </rPh>
    <phoneticPr fontId="4"/>
  </si>
  <si>
    <t>合計</t>
    <rPh sb="0" eb="2">
      <t>ゴウケイ</t>
    </rPh>
    <phoneticPr fontId="4"/>
  </si>
  <si>
    <t>下関市の利用者分</t>
    <rPh sb="0" eb="3">
      <t>シモノセキシ</t>
    </rPh>
    <rPh sb="4" eb="7">
      <t>リヨウシャ</t>
    </rPh>
    <rPh sb="7" eb="8">
      <t>ブン</t>
    </rPh>
    <phoneticPr fontId="4"/>
  </si>
  <si>
    <t>市町村の状況</t>
    <rPh sb="0" eb="3">
      <t>シチョウソン</t>
    </rPh>
    <rPh sb="4" eb="6">
      <t>ジョウキョウ</t>
    </rPh>
    <phoneticPr fontId="4"/>
  </si>
  <si>
    <t>市町村軽減額欄（下関市のみ）</t>
    <rPh sb="0" eb="3">
      <t>シチョウソン</t>
    </rPh>
    <rPh sb="3" eb="5">
      <t>ケイゲン</t>
    </rPh>
    <rPh sb="5" eb="6">
      <t>ガク</t>
    </rPh>
    <rPh sb="6" eb="7">
      <t>ラン</t>
    </rPh>
    <rPh sb="8" eb="11">
      <t>シモノセキシ</t>
    </rPh>
    <phoneticPr fontId="4"/>
  </si>
  <si>
    <t>保険者名</t>
    <rPh sb="0" eb="3">
      <t>ホケンシャ</t>
    </rPh>
    <rPh sb="3" eb="4">
      <t>メイ</t>
    </rPh>
    <phoneticPr fontId="4"/>
  </si>
  <si>
    <t>軽減件数</t>
    <rPh sb="0" eb="2">
      <t>ケイゲン</t>
    </rPh>
    <rPh sb="2" eb="4">
      <t>ケンスウ</t>
    </rPh>
    <phoneticPr fontId="4"/>
  </si>
  <si>
    <t>軽減額</t>
    <rPh sb="0" eb="3">
      <t>ケイゲンガク</t>
    </rPh>
    <phoneticPr fontId="4"/>
  </si>
  <si>
    <r>
      <t>市町村比率（</t>
    </r>
    <r>
      <rPr>
        <sz val="12"/>
        <rFont val="Century"/>
        <family val="1"/>
      </rPr>
      <t>%</t>
    </r>
    <r>
      <rPr>
        <sz val="12"/>
        <rFont val="ＭＳ Ｐゴシック"/>
        <family val="3"/>
        <charset val="128"/>
      </rPr>
      <t>）</t>
    </r>
    <rPh sb="0" eb="3">
      <t>シチョウソン</t>
    </rPh>
    <rPh sb="3" eb="5">
      <t>ヒリツ</t>
    </rPh>
    <phoneticPr fontId="4"/>
  </si>
  <si>
    <t>助成費請求額</t>
    <rPh sb="0" eb="3">
      <t>ジョセイヒ</t>
    </rPh>
    <rPh sb="3" eb="6">
      <t>セイキュウガク</t>
    </rPh>
    <phoneticPr fontId="4"/>
  </si>
  <si>
    <t>③軽減額</t>
    <rPh sb="1" eb="4">
      <t>ケイゲンガク</t>
    </rPh>
    <phoneticPr fontId="4"/>
  </si>
  <si>
    <t>下関市</t>
    <rPh sb="0" eb="3">
      <t>シモノセキシ</t>
    </rPh>
    <phoneticPr fontId="4"/>
  </si>
  <si>
    <t>合　　　　計</t>
    <rPh sb="0" eb="1">
      <t>ア</t>
    </rPh>
    <rPh sb="5" eb="6">
      <t>ケイ</t>
    </rPh>
    <phoneticPr fontId="4"/>
  </si>
  <si>
    <t>※注意</t>
    <rPh sb="1" eb="3">
      <t>チュウイ</t>
    </rPh>
    <phoneticPr fontId="29"/>
  </si>
  <si>
    <t>　部分のみ入力して下さい。空白セルには計算式が入っています。</t>
    <rPh sb="1" eb="3">
      <t>ブブン</t>
    </rPh>
    <rPh sb="5" eb="7">
      <t>ニュウリョク</t>
    </rPh>
    <rPh sb="9" eb="10">
      <t>クダ</t>
    </rPh>
    <rPh sb="13" eb="15">
      <t>クウハク</t>
    </rPh>
    <rPh sb="19" eb="22">
      <t>ケイサンシキ</t>
    </rPh>
    <rPh sb="23" eb="24">
      <t>ハイ</t>
    </rPh>
    <phoneticPr fontId="29"/>
  </si>
  <si>
    <t>年度請求額集計欄</t>
    <rPh sb="0" eb="2">
      <t>ネンド</t>
    </rPh>
    <rPh sb="2" eb="5">
      <t>セイキュウガク</t>
    </rPh>
    <rPh sb="5" eb="7">
      <t>シュウケイ</t>
    </rPh>
    <rPh sb="7" eb="8">
      <t>ラン</t>
    </rPh>
    <phoneticPr fontId="4"/>
  </si>
  <si>
    <t>事業所状況欄</t>
    <rPh sb="0" eb="3">
      <t>ジギョウショ</t>
    </rPh>
    <rPh sb="3" eb="5">
      <t>ジョウキョウ</t>
    </rPh>
    <rPh sb="5" eb="6">
      <t>ラン</t>
    </rPh>
    <phoneticPr fontId="4"/>
  </si>
  <si>
    <t>市町村請求欄</t>
    <rPh sb="0" eb="3">
      <t>シチョウソン</t>
    </rPh>
    <rPh sb="3" eb="5">
      <t>セイキュウ</t>
    </rPh>
    <rPh sb="5" eb="6">
      <t>ラン</t>
    </rPh>
    <phoneticPr fontId="4"/>
  </si>
  <si>
    <t>④利用者負担総額の合計
（①の合計）</t>
    <rPh sb="1" eb="4">
      <t>リヨウシャ</t>
    </rPh>
    <rPh sb="4" eb="6">
      <t>フタン</t>
    </rPh>
    <rPh sb="6" eb="8">
      <t>ソウガク</t>
    </rPh>
    <rPh sb="9" eb="11">
      <t>ゴウケイ</t>
    </rPh>
    <rPh sb="15" eb="17">
      <t>ゴウケイ</t>
    </rPh>
    <phoneticPr fontId="4"/>
  </si>
  <si>
    <t>⑤軽減総額の合計
（②の合計）</t>
    <rPh sb="1" eb="3">
      <t>ケイゲン</t>
    </rPh>
    <rPh sb="3" eb="5">
      <t>ソウガク</t>
    </rPh>
    <rPh sb="6" eb="8">
      <t>ゴウケイ</t>
    </rPh>
    <rPh sb="12" eb="14">
      <t>ゴウケイ</t>
    </rPh>
    <phoneticPr fontId="4"/>
  </si>
  <si>
    <r>
      <t>軽減比率
（⑤</t>
    </r>
    <r>
      <rPr>
        <sz val="12"/>
        <rFont val="Century"/>
        <family val="1"/>
      </rPr>
      <t>÷</t>
    </r>
    <r>
      <rPr>
        <sz val="12"/>
        <rFont val="ＭＳ Ｐゴシック"/>
        <family val="3"/>
        <charset val="128"/>
      </rPr>
      <t>④）</t>
    </r>
    <rPh sb="0" eb="2">
      <t>ケイゲン</t>
    </rPh>
    <rPh sb="2" eb="4">
      <t>ヒリツ</t>
    </rPh>
    <phoneticPr fontId="4"/>
  </si>
  <si>
    <t>⑥事業所負担
（欄外参照）</t>
    <rPh sb="1" eb="4">
      <t>ジギョウショ</t>
    </rPh>
    <rPh sb="4" eb="6">
      <t>フタン</t>
    </rPh>
    <rPh sb="8" eb="10">
      <t>ランガイ</t>
    </rPh>
    <rPh sb="10" eb="12">
      <t>サンショウ</t>
    </rPh>
    <phoneticPr fontId="4"/>
  </si>
  <si>
    <t>⑦市町村助成費
（⑤－⑥）</t>
    <rPh sb="1" eb="4">
      <t>シチョウソン</t>
    </rPh>
    <rPh sb="4" eb="7">
      <t>ジョセイヒ</t>
    </rPh>
    <phoneticPr fontId="4"/>
  </si>
  <si>
    <r>
      <t>⑧市町村比率
（③の合計</t>
    </r>
    <r>
      <rPr>
        <sz val="12"/>
        <rFont val="Century"/>
        <family val="1"/>
      </rPr>
      <t>÷</t>
    </r>
    <r>
      <rPr>
        <sz val="12"/>
        <rFont val="ＭＳ Ｐゴシック"/>
        <family val="3"/>
        <charset val="128"/>
      </rPr>
      <t>⑤）</t>
    </r>
    <rPh sb="1" eb="4">
      <t>シチョウソン</t>
    </rPh>
    <rPh sb="4" eb="6">
      <t>ヒリツ</t>
    </rPh>
    <rPh sb="10" eb="12">
      <t>ゴウケイ</t>
    </rPh>
    <phoneticPr fontId="4"/>
  </si>
  <si>
    <r>
      <t>助成請求額
（⑦</t>
    </r>
    <r>
      <rPr>
        <sz val="12"/>
        <rFont val="Century"/>
        <family val="1"/>
      </rPr>
      <t>×</t>
    </r>
    <r>
      <rPr>
        <sz val="12"/>
        <rFont val="ＭＳ Ｐゴシック"/>
        <family val="3"/>
        <charset val="128"/>
      </rPr>
      <t>⑧）</t>
    </r>
    <rPh sb="0" eb="2">
      <t>ジョセイ</t>
    </rPh>
    <rPh sb="2" eb="5">
      <t>セイキュウガク</t>
    </rPh>
    <phoneticPr fontId="4"/>
  </si>
  <si>
    <r>
      <t>⑥事業所負担　の計算式　　</t>
    </r>
    <r>
      <rPr>
        <sz val="12"/>
        <rFont val="Century"/>
        <family val="1"/>
      </rPr>
      <t>( [ ]</t>
    </r>
    <r>
      <rPr>
        <sz val="12"/>
        <rFont val="ＭＳ Ｐゴシック"/>
        <family val="3"/>
        <charset val="128"/>
      </rPr>
      <t>でいずれも小数点以下は切捨て</t>
    </r>
    <r>
      <rPr>
        <sz val="12"/>
        <rFont val="Century"/>
        <family val="1"/>
      </rPr>
      <t>)</t>
    </r>
    <rPh sb="1" eb="4">
      <t>ジギョウショ</t>
    </rPh>
    <rPh sb="4" eb="6">
      <t>フタン</t>
    </rPh>
    <rPh sb="8" eb="11">
      <t>ケイサンシキ</t>
    </rPh>
    <rPh sb="23" eb="26">
      <t>ショウスウテン</t>
    </rPh>
    <rPh sb="26" eb="28">
      <t>イカ</t>
    </rPh>
    <rPh sb="29" eb="30">
      <t>キリ</t>
    </rPh>
    <rPh sb="30" eb="31">
      <t>ス</t>
    </rPh>
    <phoneticPr fontId="4"/>
  </si>
  <si>
    <t>・訪問介護・通所介護・短期入所生活介護・介護予防訪問介護等の時</t>
    <rPh sb="1" eb="3">
      <t>ホウモン</t>
    </rPh>
    <rPh sb="3" eb="5">
      <t>カイゴ</t>
    </rPh>
    <rPh sb="6" eb="8">
      <t>ツウショ</t>
    </rPh>
    <rPh sb="8" eb="10">
      <t>カイゴ</t>
    </rPh>
    <rPh sb="11" eb="13">
      <t>タンキ</t>
    </rPh>
    <rPh sb="13" eb="15">
      <t>ニュウショ</t>
    </rPh>
    <rPh sb="15" eb="17">
      <t>セイカツ</t>
    </rPh>
    <rPh sb="17" eb="19">
      <t>カイゴ</t>
    </rPh>
    <rPh sb="20" eb="22">
      <t>カイゴ</t>
    </rPh>
    <rPh sb="22" eb="24">
      <t>ヨボウ</t>
    </rPh>
    <rPh sb="24" eb="26">
      <t>ホウモン</t>
    </rPh>
    <rPh sb="26" eb="28">
      <t>カイゴ</t>
    </rPh>
    <rPh sb="28" eb="29">
      <t>トウ</t>
    </rPh>
    <rPh sb="30" eb="31">
      <t>トキ</t>
    </rPh>
    <phoneticPr fontId="4"/>
  </si>
  <si>
    <r>
      <t>[</t>
    </r>
    <r>
      <rPr>
        <sz val="12"/>
        <rFont val="ＭＳ Ｐゴシック"/>
        <family val="3"/>
        <charset val="128"/>
      </rPr>
      <t>④利用者負担の総額</t>
    </r>
    <r>
      <rPr>
        <sz val="12"/>
        <rFont val="Century"/>
        <family val="1"/>
      </rPr>
      <t xml:space="preserve"> ×</t>
    </r>
    <r>
      <rPr>
        <sz val="12"/>
        <rFont val="ＭＳ Ｐゴシック"/>
        <family val="3"/>
        <charset val="128"/>
      </rPr>
      <t>１</t>
    </r>
    <r>
      <rPr>
        <sz val="12"/>
        <rFont val="Century"/>
        <family val="1"/>
      </rPr>
      <t xml:space="preserve">% ] </t>
    </r>
    <r>
      <rPr>
        <sz val="12"/>
        <rFont val="ＭＳ Ｐゴシック"/>
        <family val="3"/>
        <charset val="128"/>
      </rPr>
      <t>＋</t>
    </r>
    <r>
      <rPr>
        <sz val="12"/>
        <rFont val="Century"/>
        <family val="1"/>
      </rPr>
      <t xml:space="preserve"> [(</t>
    </r>
    <r>
      <rPr>
        <sz val="12"/>
        <rFont val="ＭＳ Ｐゴシック"/>
        <family val="3"/>
        <charset val="128"/>
      </rPr>
      <t>⑤軽減総額</t>
    </r>
    <r>
      <rPr>
        <sz val="12"/>
        <rFont val="Century"/>
        <family val="1"/>
      </rPr>
      <t xml:space="preserve"> </t>
    </r>
    <r>
      <rPr>
        <sz val="12"/>
        <rFont val="ＭＳ Ｐゴシック"/>
        <family val="3"/>
        <charset val="128"/>
      </rPr>
      <t>－</t>
    </r>
    <r>
      <rPr>
        <sz val="12"/>
        <rFont val="Century"/>
        <family val="1"/>
      </rPr>
      <t xml:space="preserve"> [</t>
    </r>
    <r>
      <rPr>
        <sz val="12"/>
        <rFont val="ＭＳ Ｐゴシック"/>
        <family val="3"/>
        <charset val="128"/>
      </rPr>
      <t>④利用者負担の総額</t>
    </r>
    <r>
      <rPr>
        <sz val="12"/>
        <rFont val="Century"/>
        <family val="1"/>
      </rPr>
      <t xml:space="preserve"> ×</t>
    </r>
    <r>
      <rPr>
        <sz val="12"/>
        <rFont val="ＭＳ Ｐゴシック"/>
        <family val="3"/>
        <charset val="128"/>
      </rPr>
      <t>１％</t>
    </r>
    <r>
      <rPr>
        <sz val="12"/>
        <rFont val="Century"/>
        <family val="1"/>
      </rPr>
      <t xml:space="preserve">]) ÷ </t>
    </r>
    <r>
      <rPr>
        <sz val="12"/>
        <rFont val="ＭＳ Ｐゴシック"/>
        <family val="3"/>
        <charset val="128"/>
      </rPr>
      <t>２</t>
    </r>
    <r>
      <rPr>
        <sz val="12"/>
        <rFont val="Century"/>
        <family val="1"/>
      </rPr>
      <t>]</t>
    </r>
    <rPh sb="2" eb="5">
      <t>リヨウシャ</t>
    </rPh>
    <rPh sb="5" eb="7">
      <t>フタン</t>
    </rPh>
    <rPh sb="8" eb="10">
      <t>ソウガク</t>
    </rPh>
    <rPh sb="22" eb="24">
      <t>ケイゲン</t>
    </rPh>
    <rPh sb="24" eb="26">
      <t>ソウガク</t>
    </rPh>
    <rPh sb="31" eb="34">
      <t>リヨウシャ</t>
    </rPh>
    <rPh sb="34" eb="36">
      <t>フタン</t>
    </rPh>
    <rPh sb="37" eb="39">
      <t>ソウガク</t>
    </rPh>
    <phoneticPr fontId="4"/>
  </si>
  <si>
    <r>
      <t>・介護老人福祉施設・地域密着型介護老人福祉施設で、軽減総額が利用者負担総額の</t>
    </r>
    <r>
      <rPr>
        <sz val="12"/>
        <rFont val="Century"/>
        <family val="1"/>
      </rPr>
      <t>10%</t>
    </r>
    <r>
      <rPr>
        <sz val="12"/>
        <rFont val="ＭＳ Ｐゴシック"/>
        <family val="3"/>
        <charset val="128"/>
      </rPr>
      <t>以下の時</t>
    </r>
    <rPh sb="1" eb="3">
      <t>カイゴ</t>
    </rPh>
    <rPh sb="3" eb="5">
      <t>ロウジン</t>
    </rPh>
    <rPh sb="5" eb="7">
      <t>フクシ</t>
    </rPh>
    <rPh sb="7" eb="9">
      <t>シセツ</t>
    </rPh>
    <rPh sb="10" eb="12">
      <t>チイキ</t>
    </rPh>
    <rPh sb="12" eb="15">
      <t>ミッチャクガタ</t>
    </rPh>
    <rPh sb="15" eb="17">
      <t>カイゴ</t>
    </rPh>
    <rPh sb="17" eb="19">
      <t>ロウジン</t>
    </rPh>
    <rPh sb="19" eb="21">
      <t>フクシ</t>
    </rPh>
    <rPh sb="21" eb="23">
      <t>シセツ</t>
    </rPh>
    <rPh sb="25" eb="27">
      <t>ケイゲン</t>
    </rPh>
    <rPh sb="27" eb="29">
      <t>ソウガク</t>
    </rPh>
    <rPh sb="30" eb="33">
      <t>リヨウシャ</t>
    </rPh>
    <rPh sb="33" eb="35">
      <t>フタン</t>
    </rPh>
    <rPh sb="35" eb="37">
      <t>ソウガク</t>
    </rPh>
    <rPh sb="41" eb="43">
      <t>イカ</t>
    </rPh>
    <rPh sb="44" eb="45">
      <t>トキ</t>
    </rPh>
    <phoneticPr fontId="4"/>
  </si>
  <si>
    <r>
      <t>[</t>
    </r>
    <r>
      <rPr>
        <sz val="12"/>
        <rFont val="ＭＳ Ｐゴシック"/>
        <family val="3"/>
        <charset val="128"/>
      </rPr>
      <t>④利用者負担の総額</t>
    </r>
    <r>
      <rPr>
        <sz val="12"/>
        <rFont val="Century"/>
        <family val="1"/>
      </rPr>
      <t xml:space="preserve"> ×</t>
    </r>
    <r>
      <rPr>
        <sz val="12"/>
        <rFont val="ＭＳ Ｐゴシック"/>
        <family val="3"/>
        <charset val="128"/>
      </rPr>
      <t>１％</t>
    </r>
    <r>
      <rPr>
        <sz val="12"/>
        <rFont val="Century"/>
        <family val="1"/>
      </rPr>
      <t xml:space="preserve"> ] </t>
    </r>
    <r>
      <rPr>
        <sz val="12"/>
        <rFont val="ＭＳ Ｐゴシック"/>
        <family val="3"/>
        <charset val="128"/>
      </rPr>
      <t>＋</t>
    </r>
    <r>
      <rPr>
        <sz val="12"/>
        <rFont val="Century"/>
        <family val="1"/>
      </rPr>
      <t xml:space="preserve"> [(</t>
    </r>
    <r>
      <rPr>
        <sz val="12"/>
        <rFont val="ＭＳ Ｐゴシック"/>
        <family val="3"/>
        <charset val="128"/>
      </rPr>
      <t>⑤軽減総額</t>
    </r>
    <r>
      <rPr>
        <sz val="12"/>
        <rFont val="Century"/>
        <family val="1"/>
      </rPr>
      <t xml:space="preserve"> </t>
    </r>
    <r>
      <rPr>
        <sz val="12"/>
        <rFont val="ＭＳ Ｐゴシック"/>
        <family val="3"/>
        <charset val="128"/>
      </rPr>
      <t>－</t>
    </r>
    <r>
      <rPr>
        <sz val="12"/>
        <rFont val="Century"/>
        <family val="1"/>
      </rPr>
      <t xml:space="preserve"> [</t>
    </r>
    <r>
      <rPr>
        <sz val="12"/>
        <rFont val="ＭＳ Ｐゴシック"/>
        <family val="3"/>
        <charset val="128"/>
      </rPr>
      <t>④利用者負担の総額</t>
    </r>
    <r>
      <rPr>
        <sz val="12"/>
        <rFont val="Century"/>
        <family val="1"/>
      </rPr>
      <t xml:space="preserve"> ×</t>
    </r>
    <r>
      <rPr>
        <sz val="12"/>
        <rFont val="ＭＳ Ｐゴシック"/>
        <family val="3"/>
        <charset val="128"/>
      </rPr>
      <t>１％</t>
    </r>
    <r>
      <rPr>
        <sz val="12"/>
        <rFont val="Century"/>
        <family val="1"/>
      </rPr>
      <t xml:space="preserve">]) ÷ </t>
    </r>
    <r>
      <rPr>
        <sz val="12"/>
        <rFont val="ＭＳ Ｐゴシック"/>
        <family val="3"/>
        <charset val="128"/>
      </rPr>
      <t>２</t>
    </r>
    <r>
      <rPr>
        <sz val="12"/>
        <rFont val="Century"/>
        <family val="1"/>
      </rPr>
      <t>]</t>
    </r>
    <rPh sb="2" eb="5">
      <t>リヨウシャ</t>
    </rPh>
    <rPh sb="5" eb="7">
      <t>フタン</t>
    </rPh>
    <rPh sb="8" eb="10">
      <t>ソウガク</t>
    </rPh>
    <rPh sb="22" eb="24">
      <t>ケイゲン</t>
    </rPh>
    <rPh sb="24" eb="26">
      <t>ソウガク</t>
    </rPh>
    <rPh sb="31" eb="34">
      <t>リヨウシャ</t>
    </rPh>
    <rPh sb="34" eb="36">
      <t>フタン</t>
    </rPh>
    <rPh sb="37" eb="39">
      <t>ソウガク</t>
    </rPh>
    <phoneticPr fontId="4"/>
  </si>
  <si>
    <r>
      <t>・介護老人福祉施設・地域密着型介護老人福祉施設で、軽減総額が利用者負担総額の</t>
    </r>
    <r>
      <rPr>
        <sz val="12"/>
        <rFont val="Century"/>
        <family val="1"/>
      </rPr>
      <t>10%</t>
    </r>
    <r>
      <rPr>
        <sz val="12"/>
        <rFont val="ＭＳ Ｐゴシック"/>
        <family val="3"/>
        <charset val="128"/>
      </rPr>
      <t>超の時</t>
    </r>
    <rPh sb="1" eb="3">
      <t>カイゴ</t>
    </rPh>
    <rPh sb="3" eb="5">
      <t>ロウジン</t>
    </rPh>
    <rPh sb="5" eb="7">
      <t>フクシ</t>
    </rPh>
    <rPh sb="7" eb="9">
      <t>シセツ</t>
    </rPh>
    <rPh sb="10" eb="12">
      <t>チイキ</t>
    </rPh>
    <rPh sb="12" eb="15">
      <t>ミッチャクガタ</t>
    </rPh>
    <rPh sb="15" eb="17">
      <t>カイゴ</t>
    </rPh>
    <rPh sb="17" eb="19">
      <t>ロウジン</t>
    </rPh>
    <rPh sb="19" eb="21">
      <t>フクシ</t>
    </rPh>
    <rPh sb="21" eb="23">
      <t>シセツ</t>
    </rPh>
    <rPh sb="25" eb="27">
      <t>ケイゲン</t>
    </rPh>
    <rPh sb="27" eb="29">
      <t>ソウガク</t>
    </rPh>
    <rPh sb="30" eb="33">
      <t>リヨウシャ</t>
    </rPh>
    <rPh sb="33" eb="35">
      <t>フタン</t>
    </rPh>
    <rPh sb="35" eb="37">
      <t>ソウガク</t>
    </rPh>
    <rPh sb="41" eb="42">
      <t>コ</t>
    </rPh>
    <rPh sb="43" eb="44">
      <t>トキ</t>
    </rPh>
    <phoneticPr fontId="4"/>
  </si>
  <si>
    <r>
      <t>[</t>
    </r>
    <r>
      <rPr>
        <sz val="12"/>
        <rFont val="ＭＳ Ｐゴシック"/>
        <family val="3"/>
        <charset val="128"/>
      </rPr>
      <t>④利用者負担の総額</t>
    </r>
    <r>
      <rPr>
        <sz val="12"/>
        <rFont val="Century"/>
        <family val="1"/>
      </rPr>
      <t xml:space="preserve"> ×</t>
    </r>
    <r>
      <rPr>
        <sz val="12"/>
        <rFont val="ＭＳ Ｐゴシック"/>
        <family val="3"/>
        <charset val="128"/>
      </rPr>
      <t>１％</t>
    </r>
    <r>
      <rPr>
        <sz val="12"/>
        <rFont val="Century"/>
        <family val="1"/>
      </rPr>
      <t xml:space="preserve"> ] </t>
    </r>
    <r>
      <rPr>
        <sz val="12"/>
        <rFont val="ＭＳ Ｐゴシック"/>
        <family val="3"/>
        <charset val="128"/>
      </rPr>
      <t>＋</t>
    </r>
    <r>
      <rPr>
        <sz val="12"/>
        <rFont val="Century"/>
        <family val="1"/>
      </rPr>
      <t xml:space="preserve"> [([</t>
    </r>
    <r>
      <rPr>
        <sz val="12"/>
        <rFont val="ＭＳ Ｐゴシック"/>
        <family val="3"/>
        <charset val="128"/>
      </rPr>
      <t>④利用者負担の総額</t>
    </r>
    <r>
      <rPr>
        <sz val="12"/>
        <rFont val="Century"/>
        <family val="1"/>
      </rPr>
      <t xml:space="preserve"> × </t>
    </r>
    <r>
      <rPr>
        <sz val="12"/>
        <rFont val="ＭＳ Ｐゴシック"/>
        <family val="3"/>
        <charset val="128"/>
      </rPr>
      <t>１０％</t>
    </r>
    <r>
      <rPr>
        <sz val="12"/>
        <rFont val="Century"/>
        <family val="1"/>
      </rPr>
      <t xml:space="preserve">] </t>
    </r>
    <r>
      <rPr>
        <sz val="12"/>
        <rFont val="ＭＳ Ｐゴシック"/>
        <family val="3"/>
        <charset val="128"/>
      </rPr>
      <t>－</t>
    </r>
    <r>
      <rPr>
        <sz val="12"/>
        <rFont val="Century"/>
        <family val="1"/>
      </rPr>
      <t xml:space="preserve"> [</t>
    </r>
    <r>
      <rPr>
        <sz val="12"/>
        <rFont val="ＭＳ Ｐゴシック"/>
        <family val="3"/>
        <charset val="128"/>
      </rPr>
      <t>④利用者負担の総額</t>
    </r>
    <r>
      <rPr>
        <sz val="12"/>
        <rFont val="Century"/>
        <family val="1"/>
      </rPr>
      <t xml:space="preserve"> ×</t>
    </r>
    <r>
      <rPr>
        <sz val="12"/>
        <rFont val="ＭＳ Ｐゴシック"/>
        <family val="3"/>
        <charset val="128"/>
      </rPr>
      <t>１％</t>
    </r>
    <r>
      <rPr>
        <sz val="12"/>
        <rFont val="Century"/>
        <family val="1"/>
      </rPr>
      <t xml:space="preserve">]) ÷ </t>
    </r>
    <r>
      <rPr>
        <sz val="12"/>
        <rFont val="ＭＳ Ｐゴシック"/>
        <family val="3"/>
        <charset val="128"/>
      </rPr>
      <t>２</t>
    </r>
    <r>
      <rPr>
        <sz val="12"/>
        <rFont val="Century"/>
        <family val="1"/>
      </rPr>
      <t>]</t>
    </r>
    <rPh sb="2" eb="5">
      <t>リヨウシャ</t>
    </rPh>
    <rPh sb="5" eb="7">
      <t>フタン</t>
    </rPh>
    <rPh sb="8" eb="10">
      <t>ソウガク</t>
    </rPh>
    <rPh sb="23" eb="26">
      <t>リヨウシャ</t>
    </rPh>
    <rPh sb="26" eb="28">
      <t>フタン</t>
    </rPh>
    <rPh sb="29" eb="31">
      <t>ソウガク</t>
    </rPh>
    <rPh sb="43" eb="46">
      <t>リヨウシャ</t>
    </rPh>
    <rPh sb="46" eb="48">
      <t>フタン</t>
    </rPh>
    <rPh sb="49" eb="51">
      <t>ソウガク</t>
    </rPh>
    <phoneticPr fontId="4"/>
  </si>
  <si>
    <r>
      <t>※</t>
    </r>
    <r>
      <rPr>
        <sz val="11"/>
        <rFont val="Century"/>
        <family val="1"/>
      </rPr>
      <t>1……</t>
    </r>
    <phoneticPr fontId="4"/>
  </si>
  <si>
    <r>
      <t>市町村比率</t>
    </r>
    <r>
      <rPr>
        <sz val="11"/>
        <rFont val="Century"/>
        <family val="1"/>
      </rPr>
      <t>(%)</t>
    </r>
    <r>
      <rPr>
        <sz val="11"/>
        <rFont val="ＭＳ Ｐゴシック"/>
        <family val="3"/>
        <charset val="128"/>
      </rPr>
      <t>は算出後、小数点第三位を四捨五入</t>
    </r>
    <rPh sb="0" eb="3">
      <t>シチョウソン</t>
    </rPh>
    <rPh sb="3" eb="5">
      <t>ヒリツ</t>
    </rPh>
    <rPh sb="9" eb="11">
      <t>サンシュツ</t>
    </rPh>
    <rPh sb="11" eb="12">
      <t>ゴ</t>
    </rPh>
    <rPh sb="13" eb="16">
      <t>ショウスウテン</t>
    </rPh>
    <rPh sb="16" eb="17">
      <t>ダイ</t>
    </rPh>
    <rPh sb="17" eb="18">
      <t>3</t>
    </rPh>
    <rPh sb="18" eb="19">
      <t>イ</t>
    </rPh>
    <rPh sb="20" eb="24">
      <t>シシャゴニュウ</t>
    </rPh>
    <phoneticPr fontId="4"/>
  </si>
  <si>
    <t>訪問介護・通所介護・短期入所生活介護及び介護予防訪問介護等</t>
    <rPh sb="18" eb="19">
      <t>オヨ</t>
    </rPh>
    <rPh sb="20" eb="22">
      <t>カイゴ</t>
    </rPh>
    <rPh sb="22" eb="24">
      <t>ヨボウ</t>
    </rPh>
    <rPh sb="24" eb="26">
      <t>ホウモン</t>
    </rPh>
    <rPh sb="26" eb="28">
      <t>カイゴ</t>
    </rPh>
    <rPh sb="28" eb="29">
      <t>トウ</t>
    </rPh>
    <phoneticPr fontId="4"/>
  </si>
  <si>
    <r>
      <t>④利用者負担の総額</t>
    </r>
    <r>
      <rPr>
        <sz val="11"/>
        <rFont val="Century"/>
        <family val="1"/>
      </rPr>
      <t>×1%</t>
    </r>
    <rPh sb="1" eb="4">
      <t>リヨウシャ</t>
    </rPh>
    <rPh sb="4" eb="6">
      <t>フタン</t>
    </rPh>
    <rPh sb="7" eb="9">
      <t>ソウガク</t>
    </rPh>
    <phoneticPr fontId="4"/>
  </si>
  <si>
    <r>
      <t>＋</t>
    </r>
    <r>
      <rPr>
        <sz val="11"/>
        <rFont val="Century"/>
        <family val="1"/>
      </rPr>
      <t xml:space="preserve"> [(</t>
    </r>
    <r>
      <rPr>
        <sz val="11"/>
        <rFont val="ＭＳ Ｐゴシック"/>
        <family val="3"/>
        <charset val="128"/>
      </rPr>
      <t>⑤軽減総額</t>
    </r>
    <r>
      <rPr>
        <sz val="11"/>
        <rFont val="Century"/>
        <family val="1"/>
      </rPr>
      <t xml:space="preserve"> </t>
    </r>
    <r>
      <rPr>
        <sz val="11"/>
        <rFont val="ＭＳ Ｐゴシック"/>
        <family val="3"/>
        <charset val="128"/>
      </rPr>
      <t>－</t>
    </r>
    <r>
      <rPr>
        <sz val="11"/>
        <rFont val="Century"/>
        <family val="1"/>
      </rPr>
      <t xml:space="preserve"> [</t>
    </r>
    <r>
      <rPr>
        <sz val="11"/>
        <rFont val="ＭＳ Ｐゴシック"/>
        <family val="3"/>
        <charset val="128"/>
      </rPr>
      <t>④利用者負担の総額</t>
    </r>
    <r>
      <rPr>
        <sz val="11"/>
        <rFont val="Century"/>
        <family val="1"/>
      </rPr>
      <t xml:space="preserve"> ×1%]) ÷ 2]</t>
    </r>
    <rPh sb="5" eb="7">
      <t>ケイゲン</t>
    </rPh>
    <rPh sb="7" eb="9">
      <t>ソウガク</t>
    </rPh>
    <rPh sb="14" eb="17">
      <t>リヨウシャ</t>
    </rPh>
    <rPh sb="17" eb="19">
      <t>フタン</t>
    </rPh>
    <rPh sb="20" eb="22">
      <t>ソウガク</t>
    </rPh>
    <phoneticPr fontId="4"/>
  </si>
  <si>
    <t>介護老人福祉施設及び地域密着型介護老人福祉施設</t>
    <rPh sb="8" eb="9">
      <t>オヨ</t>
    </rPh>
    <rPh sb="10" eb="12">
      <t>チイキ</t>
    </rPh>
    <rPh sb="12" eb="15">
      <t>ミッチャクガタ</t>
    </rPh>
    <rPh sb="15" eb="17">
      <t>カイゴ</t>
    </rPh>
    <rPh sb="17" eb="19">
      <t>ロウジン</t>
    </rPh>
    <rPh sb="19" eb="21">
      <t>フクシ</t>
    </rPh>
    <rPh sb="21" eb="23">
      <t>シセツ</t>
    </rPh>
    <phoneticPr fontId="4"/>
  </si>
  <si>
    <r>
      <t>軽減総額が利用者負担総額の</t>
    </r>
    <r>
      <rPr>
        <sz val="11"/>
        <rFont val="Century"/>
        <family val="1"/>
      </rPr>
      <t>10%</t>
    </r>
    <r>
      <rPr>
        <sz val="11"/>
        <rFont val="ＭＳ Ｐゴシック"/>
        <family val="3"/>
        <charset val="128"/>
      </rPr>
      <t>以下の時</t>
    </r>
    <phoneticPr fontId="4"/>
  </si>
  <si>
    <r>
      <t>＋</t>
    </r>
    <r>
      <rPr>
        <sz val="11"/>
        <rFont val="Century"/>
        <family val="1"/>
      </rPr>
      <t xml:space="preserve"> [(</t>
    </r>
    <r>
      <rPr>
        <sz val="11"/>
        <rFont val="ＭＳ Ｐゴシック"/>
        <family val="3"/>
        <charset val="128"/>
      </rPr>
      <t>⑤軽減総額</t>
    </r>
    <r>
      <rPr>
        <sz val="11"/>
        <rFont val="Century"/>
        <family val="1"/>
      </rPr>
      <t xml:space="preserve"> </t>
    </r>
    <r>
      <rPr>
        <sz val="11"/>
        <rFont val="ＭＳ Ｐゴシック"/>
        <family val="3"/>
        <charset val="128"/>
      </rPr>
      <t>－</t>
    </r>
    <r>
      <rPr>
        <sz val="11"/>
        <rFont val="Century"/>
        <family val="1"/>
      </rPr>
      <t xml:space="preserve"> [</t>
    </r>
    <r>
      <rPr>
        <sz val="11"/>
        <rFont val="ＭＳ Ｐゴシック"/>
        <family val="3"/>
        <charset val="128"/>
      </rPr>
      <t>④利用者負担の総額</t>
    </r>
    <r>
      <rPr>
        <sz val="11"/>
        <rFont val="Century"/>
        <family val="1"/>
      </rPr>
      <t xml:space="preserve"> ×1%]) ÷ 2]</t>
    </r>
    <phoneticPr fontId="4"/>
  </si>
  <si>
    <r>
      <t>軽減総額が利用者負担総額の</t>
    </r>
    <r>
      <rPr>
        <sz val="11"/>
        <rFont val="Century"/>
        <family val="1"/>
      </rPr>
      <t>10%</t>
    </r>
    <r>
      <rPr>
        <sz val="11"/>
        <rFont val="ＭＳ Ｐゴシック"/>
        <family val="3"/>
        <charset val="128"/>
      </rPr>
      <t>超の時</t>
    </r>
    <phoneticPr fontId="4"/>
  </si>
  <si>
    <r>
      <t>＋</t>
    </r>
    <r>
      <rPr>
        <sz val="11"/>
        <rFont val="Century"/>
        <family val="1"/>
      </rPr>
      <t xml:space="preserve"> [([</t>
    </r>
    <r>
      <rPr>
        <sz val="11"/>
        <rFont val="ＭＳ Ｐゴシック"/>
        <family val="3"/>
        <charset val="128"/>
      </rPr>
      <t>④利用者負担の総額</t>
    </r>
    <r>
      <rPr>
        <sz val="11"/>
        <rFont val="Century"/>
        <family val="1"/>
      </rPr>
      <t xml:space="preserve"> × 10%] </t>
    </r>
    <r>
      <rPr>
        <sz val="11"/>
        <rFont val="ＭＳ Ｐゴシック"/>
        <family val="3"/>
        <charset val="128"/>
      </rPr>
      <t>－</t>
    </r>
    <r>
      <rPr>
        <sz val="11"/>
        <rFont val="Century"/>
        <family val="1"/>
      </rPr>
      <t xml:space="preserve"> [</t>
    </r>
    <r>
      <rPr>
        <sz val="11"/>
        <rFont val="ＭＳ Ｐゴシック"/>
        <family val="3"/>
        <charset val="128"/>
      </rPr>
      <t>④利用者負担の総額</t>
    </r>
    <r>
      <rPr>
        <sz val="11"/>
        <rFont val="Century"/>
        <family val="1"/>
      </rPr>
      <t xml:space="preserve"> ×1%]) ÷ 2]</t>
    </r>
    <phoneticPr fontId="4"/>
  </si>
  <si>
    <t>※</t>
    <phoneticPr fontId="4"/>
  </si>
  <si>
    <r>
      <t>　国要綱により指定介護老人福祉施設及び指定地域密着型介護老人福祉施設に係る利用者負担を軽減する</t>
    </r>
    <r>
      <rPr>
        <b/>
        <sz val="11"/>
        <rFont val="ＭＳ Ｐゴシック"/>
        <family val="3"/>
        <charset val="128"/>
      </rPr>
      <t>社会福祉法人等</t>
    </r>
    <r>
      <rPr>
        <sz val="11"/>
        <rFont val="ＭＳ Ｐゴシック"/>
        <family val="3"/>
        <charset val="128"/>
      </rPr>
      <t>については、軽減総額のうち、当該施設の運営に関し本来受領すべき利用者負担収入に対する割合が</t>
    </r>
    <r>
      <rPr>
        <sz val="11"/>
        <rFont val="Century"/>
        <family val="1"/>
      </rPr>
      <t>10%</t>
    </r>
    <r>
      <rPr>
        <sz val="11"/>
        <rFont val="ＭＳ Ｐゴシック"/>
        <family val="3"/>
        <charset val="128"/>
      </rPr>
      <t>を超える部分について、全額を助成措置の対象とするものとする。</t>
    </r>
    <rPh sb="1" eb="2">
      <t>クニ</t>
    </rPh>
    <rPh sb="2" eb="4">
      <t>ヨウコウ</t>
    </rPh>
    <rPh sb="7" eb="11">
      <t>シテイカイゴ</t>
    </rPh>
    <rPh sb="11" eb="13">
      <t>ロウジン</t>
    </rPh>
    <rPh sb="13" eb="15">
      <t>フクシ</t>
    </rPh>
    <rPh sb="15" eb="17">
      <t>シセツ</t>
    </rPh>
    <rPh sb="17" eb="18">
      <t>オヨ</t>
    </rPh>
    <rPh sb="19" eb="21">
      <t>シテイ</t>
    </rPh>
    <rPh sb="21" eb="23">
      <t>チイキ</t>
    </rPh>
    <rPh sb="23" eb="26">
      <t>ミッチャクガタ</t>
    </rPh>
    <rPh sb="26" eb="28">
      <t>カイゴ</t>
    </rPh>
    <rPh sb="28" eb="30">
      <t>ロウジン</t>
    </rPh>
    <rPh sb="30" eb="32">
      <t>フクシ</t>
    </rPh>
    <rPh sb="32" eb="34">
      <t>シセツ</t>
    </rPh>
    <rPh sb="35" eb="36">
      <t>カカ</t>
    </rPh>
    <rPh sb="37" eb="40">
      <t>リヨウシャ</t>
    </rPh>
    <rPh sb="40" eb="42">
      <t>フタン</t>
    </rPh>
    <rPh sb="43" eb="45">
      <t>ケイゲン</t>
    </rPh>
    <rPh sb="47" eb="49">
      <t>シャカイ</t>
    </rPh>
    <rPh sb="49" eb="51">
      <t>フクシ</t>
    </rPh>
    <rPh sb="51" eb="53">
      <t>ホウジン</t>
    </rPh>
    <rPh sb="53" eb="54">
      <t>トウ</t>
    </rPh>
    <rPh sb="60" eb="62">
      <t>ケイゲン</t>
    </rPh>
    <rPh sb="62" eb="64">
      <t>ソウガク</t>
    </rPh>
    <rPh sb="68" eb="70">
      <t>トウガイ</t>
    </rPh>
    <rPh sb="70" eb="72">
      <t>シセツ</t>
    </rPh>
    <rPh sb="73" eb="75">
      <t>ウンエイ</t>
    </rPh>
    <rPh sb="76" eb="77">
      <t>カン</t>
    </rPh>
    <rPh sb="78" eb="80">
      <t>ホンライ</t>
    </rPh>
    <rPh sb="80" eb="82">
      <t>ジュリョウ</t>
    </rPh>
    <rPh sb="85" eb="88">
      <t>リヨウシャ</t>
    </rPh>
    <rPh sb="88" eb="90">
      <t>フタン</t>
    </rPh>
    <rPh sb="90" eb="92">
      <t>シュウニュウ</t>
    </rPh>
    <rPh sb="93" eb="94">
      <t>タイ</t>
    </rPh>
    <rPh sb="96" eb="98">
      <t>ワリアイ</t>
    </rPh>
    <rPh sb="103" eb="104">
      <t>コ</t>
    </rPh>
    <rPh sb="106" eb="108">
      <t>ブブン</t>
    </rPh>
    <rPh sb="113" eb="115">
      <t>ゼンガク</t>
    </rPh>
    <rPh sb="116" eb="118">
      <t>ジョセイ</t>
    </rPh>
    <rPh sb="118" eb="120">
      <t>ソチ</t>
    </rPh>
    <rPh sb="121" eb="123">
      <t>タイショウ</t>
    </rPh>
    <phoneticPr fontId="4"/>
  </si>
  <si>
    <t>特別養護老人ホーム○○○</t>
    <rPh sb="0" eb="2">
      <t>トクベツ</t>
    </rPh>
    <rPh sb="2" eb="4">
      <t>ヨウゴ</t>
    </rPh>
    <rPh sb="4" eb="6">
      <t>ロウジン</t>
    </rPh>
    <phoneticPr fontId="4"/>
  </si>
  <si>
    <t>○○市</t>
    <rPh sb="2" eb="3">
      <t>シ</t>
    </rPh>
    <phoneticPr fontId="4"/>
  </si>
  <si>
    <r>
      <t>⑥事業所負担　の計算式　　</t>
    </r>
    <r>
      <rPr>
        <sz val="12"/>
        <rFont val="Century"/>
        <family val="1"/>
      </rPr>
      <t>( [ ]</t>
    </r>
    <r>
      <rPr>
        <sz val="12"/>
        <rFont val="ＭＳ Ｐゴシック"/>
        <family val="3"/>
        <charset val="128"/>
      </rPr>
      <t>でいずれも小数点以下は切捨て</t>
    </r>
    <r>
      <rPr>
        <sz val="12"/>
        <rFont val="Century"/>
        <family val="1"/>
      </rPr>
      <t>)</t>
    </r>
    <rPh sb="1" eb="4">
      <t>ジギョウショ</t>
    </rPh>
    <rPh sb="4" eb="6">
      <t>フタン</t>
    </rPh>
    <rPh sb="8" eb="11">
      <t>ケイサンシキ</t>
    </rPh>
    <rPh sb="23" eb="26">
      <t>ショウスウテン</t>
    </rPh>
    <rPh sb="26" eb="28">
      <t>イカ</t>
    </rPh>
    <rPh sb="29" eb="31">
      <t>キリス</t>
    </rPh>
    <phoneticPr fontId="4"/>
  </si>
  <si>
    <r>
      <t>※</t>
    </r>
    <r>
      <rPr>
        <sz val="11"/>
        <rFont val="Century"/>
        <family val="1"/>
      </rPr>
      <t>1……</t>
    </r>
    <phoneticPr fontId="4"/>
  </si>
  <si>
    <r>
      <t>軽減総額が利用者負担総額の</t>
    </r>
    <r>
      <rPr>
        <sz val="11"/>
        <rFont val="Century"/>
        <family val="1"/>
      </rPr>
      <t>10%</t>
    </r>
    <r>
      <rPr>
        <sz val="11"/>
        <rFont val="ＭＳ Ｐゴシック"/>
        <family val="3"/>
        <charset val="128"/>
      </rPr>
      <t>以下の時</t>
    </r>
    <phoneticPr fontId="4"/>
  </si>
  <si>
    <r>
      <t>＋</t>
    </r>
    <r>
      <rPr>
        <sz val="11"/>
        <rFont val="Century"/>
        <family val="1"/>
      </rPr>
      <t xml:space="preserve"> [(</t>
    </r>
    <r>
      <rPr>
        <sz val="11"/>
        <rFont val="ＭＳ Ｐゴシック"/>
        <family val="3"/>
        <charset val="128"/>
      </rPr>
      <t>⑤軽減総額</t>
    </r>
    <r>
      <rPr>
        <sz val="11"/>
        <rFont val="Century"/>
        <family val="1"/>
      </rPr>
      <t xml:space="preserve"> </t>
    </r>
    <r>
      <rPr>
        <sz val="11"/>
        <rFont val="ＭＳ Ｐゴシック"/>
        <family val="3"/>
        <charset val="128"/>
      </rPr>
      <t>－</t>
    </r>
    <r>
      <rPr>
        <sz val="11"/>
        <rFont val="Century"/>
        <family val="1"/>
      </rPr>
      <t xml:space="preserve"> [</t>
    </r>
    <r>
      <rPr>
        <sz val="11"/>
        <rFont val="ＭＳ Ｐゴシック"/>
        <family val="3"/>
        <charset val="128"/>
      </rPr>
      <t>④利用者負担の総額</t>
    </r>
    <r>
      <rPr>
        <sz val="11"/>
        <rFont val="Century"/>
        <family val="1"/>
      </rPr>
      <t xml:space="preserve"> ×1%]) ÷ 2]</t>
    </r>
    <phoneticPr fontId="4"/>
  </si>
  <si>
    <r>
      <t>軽減総額が利用者負担総額の</t>
    </r>
    <r>
      <rPr>
        <sz val="11"/>
        <rFont val="Century"/>
        <family val="1"/>
      </rPr>
      <t>10%</t>
    </r>
    <r>
      <rPr>
        <sz val="11"/>
        <rFont val="ＭＳ Ｐゴシック"/>
        <family val="3"/>
        <charset val="128"/>
      </rPr>
      <t>超の時</t>
    </r>
    <phoneticPr fontId="4"/>
  </si>
  <si>
    <r>
      <t>＋</t>
    </r>
    <r>
      <rPr>
        <sz val="11"/>
        <rFont val="Century"/>
        <family val="1"/>
      </rPr>
      <t xml:space="preserve"> [([</t>
    </r>
    <r>
      <rPr>
        <sz val="11"/>
        <rFont val="ＭＳ Ｐゴシック"/>
        <family val="3"/>
        <charset val="128"/>
      </rPr>
      <t>④利用者負担の総額</t>
    </r>
    <r>
      <rPr>
        <sz val="11"/>
        <rFont val="Century"/>
        <family val="1"/>
      </rPr>
      <t xml:space="preserve"> × 10%] </t>
    </r>
    <r>
      <rPr>
        <sz val="11"/>
        <rFont val="ＭＳ Ｐゴシック"/>
        <family val="3"/>
        <charset val="128"/>
      </rPr>
      <t>－</t>
    </r>
    <r>
      <rPr>
        <sz val="11"/>
        <rFont val="Century"/>
        <family val="1"/>
      </rPr>
      <t xml:space="preserve"> [</t>
    </r>
    <r>
      <rPr>
        <sz val="11"/>
        <rFont val="ＭＳ Ｐゴシック"/>
        <family val="3"/>
        <charset val="128"/>
      </rPr>
      <t>④利用者負担の総額</t>
    </r>
    <r>
      <rPr>
        <sz val="11"/>
        <rFont val="Century"/>
        <family val="1"/>
      </rPr>
      <t xml:space="preserve"> ×1%]) ÷ 2]</t>
    </r>
    <phoneticPr fontId="4"/>
  </si>
  <si>
    <t>※</t>
    <phoneticPr fontId="4"/>
  </si>
  <si>
    <t>令和３年度　下関市社会福祉法人等による生計困難者等に対する介護保険サービスに係る利用者負担額軽減措置事業実績報告書</t>
    <rPh sb="0" eb="2">
      <t>レイワ</t>
    </rPh>
    <rPh sb="3" eb="5">
      <t>ネンド</t>
    </rPh>
    <rPh sb="5" eb="7">
      <t>ヘイネンド</t>
    </rPh>
    <rPh sb="6" eb="9">
      <t>シモノセキシ</t>
    </rPh>
    <rPh sb="9" eb="11">
      <t>シャカイ</t>
    </rPh>
    <rPh sb="11" eb="13">
      <t>フクシ</t>
    </rPh>
    <rPh sb="13" eb="15">
      <t>ホウジン</t>
    </rPh>
    <rPh sb="15" eb="16">
      <t>トウ</t>
    </rPh>
    <rPh sb="19" eb="21">
      <t>セイケイ</t>
    </rPh>
    <rPh sb="21" eb="23">
      <t>コンナン</t>
    </rPh>
    <rPh sb="23" eb="24">
      <t>シャ</t>
    </rPh>
    <rPh sb="24" eb="25">
      <t>トウ</t>
    </rPh>
    <rPh sb="26" eb="27">
      <t>タイ</t>
    </rPh>
    <rPh sb="29" eb="31">
      <t>カイゴ</t>
    </rPh>
    <rPh sb="31" eb="33">
      <t>ホケン</t>
    </rPh>
    <rPh sb="38" eb="39">
      <t>カカ</t>
    </rPh>
    <rPh sb="40" eb="43">
      <t>リヨウシャ</t>
    </rPh>
    <rPh sb="43" eb="45">
      <t>フタン</t>
    </rPh>
    <rPh sb="45" eb="46">
      <t>ガク</t>
    </rPh>
    <rPh sb="46" eb="48">
      <t>ケイゲン</t>
    </rPh>
    <rPh sb="48" eb="50">
      <t>ソチ</t>
    </rPh>
    <rPh sb="50" eb="52">
      <t>ジギョウ</t>
    </rPh>
    <rPh sb="52" eb="54">
      <t>ジッセキ</t>
    </rPh>
    <rPh sb="54" eb="56">
      <t>ホウコク</t>
    </rPh>
    <rPh sb="56" eb="57">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</si>
</sst>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411]ggge&quot;年&quot;mm&quot;月&quot;"/>
    <numFmt numFmtId="178" formatCode="#,##0;[Red]\-#,##0\ "/>
    <numFmt numFmtId="179" formatCode="0.0%"/>
  </numFmts>
  <fonts count="37" x14ac:knownFonts="1">
    <font>
      <sz val="11"/>
      <color theme="1"/>
      <name val="ＭＳ Ｐ明朝"/>
      <family val="2"/>
      <charset val="128"/>
    </font>
    <font>
      <sz val="6"/>
      <name val="ＭＳ Ｐ明朝"/>
      <family val="2"/>
      <charset val="128"/>
    </font>
    <font>
      <sz val="11"/>
      <name val="ＭＳ Ｐ明朝"/>
      <family val="1"/>
      <charset val="128"/>
    </font>
    <font>
      <b/>
      <sz val="11"/>
      <color indexed="9"/>
      <name val="ＭＳ Ｐゴシック"/>
      <family val="3"/>
      <charset val="128"/>
    </font>
    <font>
      <sz val="6"/>
      <name val="ＭＳ Ｐ明朝"/>
      <family val="1"/>
      <charset val="128"/>
    </font>
    <font>
      <sz val="11"/>
      <color indexed="9"/>
      <name val="ＭＳ Ｐ明朝"/>
      <family val="1"/>
      <charset val="128"/>
    </font>
    <font>
      <sz val="11"/>
      <name val="Century"/>
      <family val="1"/>
    </font>
    <font>
      <sz val="12"/>
      <name val="ＭＳ Ｐゴシック"/>
      <family val="3"/>
      <charset val="128"/>
    </font>
    <font>
      <sz val="12"/>
      <name val="ＭＳ Ｐ明朝"/>
      <family val="1"/>
      <charset val="128"/>
    </font>
    <font>
      <sz val="11"/>
      <name val="ＭＳ Ｐゴシック"/>
      <family val="3"/>
      <charset val="128"/>
    </font>
    <font>
      <sz val="12"/>
      <color indexed="12"/>
      <name val="ＭＳ Ｐ明朝"/>
      <family val="1"/>
      <charset val="128"/>
    </font>
    <font>
      <sz val="18"/>
      <name val="ＭＳ Ｐゴシック"/>
      <family val="3"/>
      <charset val="128"/>
    </font>
    <font>
      <sz val="12"/>
      <color indexed="12"/>
      <name val="Century"/>
      <family val="1"/>
    </font>
    <font>
      <b/>
      <sz val="11"/>
      <name val="ＭＳ Ｐゴシック"/>
      <family val="3"/>
      <charset val="128"/>
    </font>
    <font>
      <sz val="11"/>
      <color indexed="12"/>
      <name val="Century"/>
      <family val="1"/>
    </font>
    <font>
      <b/>
      <sz val="18"/>
      <name val="ＭＳ Ｐゴシック"/>
      <family val="3"/>
      <charset val="128"/>
    </font>
    <font>
      <b/>
      <sz val="18"/>
      <name val="ＭＳ Ｐ明朝"/>
      <family val="1"/>
      <charset val="128"/>
    </font>
    <font>
      <sz val="18"/>
      <name val="ＭＳ Ｐ明朝"/>
      <family val="1"/>
      <charset val="128"/>
    </font>
    <font>
      <sz val="16"/>
      <name val="ＭＳ Ｐゴシック"/>
      <family val="3"/>
      <charset val="128"/>
    </font>
    <font>
      <sz val="16"/>
      <name val="Century"/>
      <family val="1"/>
    </font>
    <font>
      <sz val="16"/>
      <color indexed="12"/>
      <name val="Century"/>
      <family val="1"/>
    </font>
    <font>
      <sz val="16"/>
      <name val="ＭＳ Ｐ明朝"/>
      <family val="1"/>
      <charset val="128"/>
    </font>
    <font>
      <sz val="16"/>
      <color indexed="12"/>
      <name val="ＭＳ Ｐ明朝"/>
      <family val="1"/>
      <charset val="128"/>
    </font>
    <font>
      <sz val="12"/>
      <color theme="9" tint="-0.24994659260841701"/>
      <name val="Century"/>
      <family val="1"/>
    </font>
    <font>
      <sz val="12"/>
      <name val="Century"/>
      <family val="1"/>
    </font>
    <font>
      <b/>
      <sz val="12"/>
      <name val="Century"/>
      <family val="1"/>
    </font>
    <font>
      <b/>
      <sz val="12"/>
      <name val="ＭＳ Ｐゴシック"/>
      <family val="3"/>
      <charset val="128"/>
    </font>
    <font>
      <sz val="12"/>
      <color theme="9" tint="-0.24994659260841701"/>
      <name val="ＭＳ Ｐゴシック"/>
      <family val="3"/>
      <charset val="128"/>
    </font>
    <font>
      <b/>
      <sz val="12"/>
      <color rgb="FFFF0000"/>
      <name val="ＭＳ Ｐゴシック"/>
      <family val="3"/>
      <charset val="128"/>
    </font>
    <font>
      <sz val="6"/>
      <name val="ＭＳ Ｐゴシック"/>
      <family val="3"/>
      <charset val="128"/>
    </font>
    <font>
      <b/>
      <u/>
      <sz val="10"/>
      <name val="ＭＳ Ｐゴシック"/>
      <family val="3"/>
      <charset val="128"/>
    </font>
    <font>
      <b/>
      <u/>
      <sz val="12"/>
      <color rgb="FFFF0000"/>
      <name val="ＭＳ Ｐゴシック"/>
      <family val="3"/>
      <charset val="128"/>
    </font>
    <font>
      <sz val="11"/>
      <color indexed="9"/>
      <name val="Century"/>
      <family val="1"/>
    </font>
    <font>
      <b/>
      <sz val="9"/>
      <color indexed="81"/>
      <name val="ＭＳ Ｐゴシック"/>
      <family val="3"/>
      <charset val="128"/>
    </font>
    <font>
      <sz val="9"/>
      <color indexed="81"/>
      <name val="ＭＳ Ｐゴシック"/>
      <family val="3"/>
      <charset val="128"/>
    </font>
    <font>
      <i/>
      <sz val="18"/>
      <name val="ＭＳ Ｐゴシック"/>
      <family val="3"/>
      <charset val="128"/>
    </font>
    <font>
      <i/>
      <sz val="11"/>
      <name val="ＭＳ Ｐ明朝"/>
      <family val="1"/>
      <charset val="128"/>
    </font>
  </fonts>
  <fills count="5">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1"/>
        <bgColor indexed="64"/>
      </patternFill>
    </fill>
  </fills>
  <borders count="8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thin">
        <color indexed="64"/>
      </right>
      <top/>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double">
        <color indexed="64"/>
      </bottom>
      <diagonal/>
    </border>
    <border>
      <left style="thin">
        <color indexed="64"/>
      </left>
      <right/>
      <top/>
      <bottom/>
      <diagonal/>
    </border>
    <border>
      <left/>
      <right style="medium">
        <color indexed="64"/>
      </right>
      <top/>
      <bottom/>
      <diagonal/>
    </border>
    <border>
      <left style="medium">
        <color indexed="64"/>
      </left>
      <right/>
      <top style="double">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ck">
        <color indexed="12"/>
      </right>
      <top style="thin">
        <color indexed="64"/>
      </top>
      <bottom/>
      <diagonal/>
    </border>
    <border>
      <left style="thick">
        <color indexed="12"/>
      </left>
      <right style="thin">
        <color indexed="64"/>
      </right>
      <top style="thick">
        <color indexed="12"/>
      </top>
      <bottom style="double">
        <color indexed="64"/>
      </bottom>
      <diagonal/>
    </border>
    <border>
      <left style="thin">
        <color indexed="64"/>
      </left>
      <right style="thick">
        <color indexed="12"/>
      </right>
      <top style="thick">
        <color indexed="12"/>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double">
        <color indexed="64"/>
      </bottom>
      <diagonal/>
    </border>
    <border>
      <left/>
      <right style="thick">
        <color indexed="12"/>
      </right>
      <top/>
      <bottom style="double">
        <color indexed="64"/>
      </bottom>
      <diagonal/>
    </border>
    <border>
      <left style="thick">
        <color indexed="12"/>
      </left>
      <right style="thin">
        <color indexed="64"/>
      </right>
      <top style="double">
        <color indexed="64"/>
      </top>
      <bottom style="double">
        <color indexed="64"/>
      </bottom>
      <diagonal/>
    </border>
    <border>
      <left style="thin">
        <color indexed="64"/>
      </left>
      <right style="thick">
        <color indexed="12"/>
      </right>
      <top style="double">
        <color indexed="64"/>
      </top>
      <bottom style="double">
        <color indexed="64"/>
      </bottom>
      <diagonal/>
    </border>
    <border>
      <left style="thin">
        <color indexed="64"/>
      </left>
      <right style="medium">
        <color indexed="64"/>
      </right>
      <top style="double">
        <color indexed="64"/>
      </top>
      <bottom style="medium">
        <color indexed="64"/>
      </bottom>
      <diagonal/>
    </border>
    <border>
      <left style="thick">
        <color indexed="12"/>
      </left>
      <right style="thin">
        <color indexed="64"/>
      </right>
      <top style="double">
        <color indexed="64"/>
      </top>
      <bottom style="thick">
        <color indexed="12"/>
      </bottom>
      <diagonal/>
    </border>
    <border>
      <left style="thin">
        <color indexed="64"/>
      </left>
      <right style="thick">
        <color indexed="12"/>
      </right>
      <top style="double">
        <color indexed="64"/>
      </top>
      <bottom style="thick">
        <color indexed="1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cellStyleXfs>
  <cellXfs count="266">
    <xf numFmtId="0" fontId="0" fillId="0" borderId="0" xfId="0">
      <alignment vertical="center"/>
    </xf>
    <xf numFmtId="0" fontId="3" fillId="2" borderId="0" xfId="1" applyFont="1" applyFill="1" applyAlignment="1">
      <alignment vertical="center"/>
    </xf>
    <xf numFmtId="0" fontId="5" fillId="2" borderId="0" xfId="1" applyFont="1" applyFill="1" applyAlignment="1">
      <alignment vertical="center"/>
    </xf>
    <xf numFmtId="0" fontId="6" fillId="3" borderId="0" xfId="1" applyFont="1" applyFill="1" applyAlignment="1">
      <alignment vertical="center"/>
    </xf>
    <xf numFmtId="0" fontId="6" fillId="3" borderId="0" xfId="1" applyFont="1" applyFill="1" applyAlignment="1">
      <alignment horizontal="center" vertical="center"/>
    </xf>
    <xf numFmtId="0" fontId="2" fillId="0" borderId="0" xfId="1"/>
    <xf numFmtId="0" fontId="7" fillId="0" borderId="0" xfId="1" applyFont="1" applyAlignment="1">
      <alignment horizontal="left" vertical="center" indent="1" shrinkToFit="1"/>
    </xf>
    <xf numFmtId="0" fontId="8" fillId="0" borderId="0" xfId="1" applyFont="1" applyAlignment="1">
      <alignment vertical="center"/>
    </xf>
    <xf numFmtId="0" fontId="2" fillId="0" borderId="0" xfId="1" applyAlignment="1">
      <alignment vertical="center"/>
    </xf>
    <xf numFmtId="0" fontId="9" fillId="3" borderId="0" xfId="1" applyFont="1" applyFill="1" applyAlignment="1">
      <alignment vertical="center"/>
    </xf>
    <xf numFmtId="0" fontId="7" fillId="0" borderId="0" xfId="1" applyFont="1" applyAlignment="1">
      <alignment horizontal="left" vertical="center" indent="1"/>
    </xf>
    <xf numFmtId="176" fontId="10" fillId="4" borderId="1" xfId="1" applyNumberFormat="1" applyFont="1" applyFill="1" applyBorder="1" applyAlignment="1">
      <alignment vertical="center"/>
    </xf>
    <xf numFmtId="0" fontId="8" fillId="0" borderId="2" xfId="1" applyFont="1" applyBorder="1" applyAlignment="1">
      <alignment vertical="center"/>
    </xf>
    <xf numFmtId="176" fontId="12" fillId="4" borderId="1" xfId="1" applyNumberFormat="1" applyFont="1" applyFill="1" applyBorder="1" applyAlignment="1">
      <alignment vertical="center"/>
    </xf>
    <xf numFmtId="0" fontId="2" fillId="3" borderId="0" xfId="1" applyFill="1" applyAlignment="1">
      <alignment vertical="center"/>
    </xf>
    <xf numFmtId="0" fontId="7" fillId="0" borderId="0" xfId="1" applyFont="1" applyAlignment="1">
      <alignment horizontal="right" vertical="center" shrinkToFit="1"/>
    </xf>
    <xf numFmtId="0" fontId="8" fillId="0" borderId="2" xfId="1" applyFont="1" applyBorder="1" applyAlignment="1">
      <alignment horizontal="left" vertical="center"/>
    </xf>
    <xf numFmtId="0" fontId="13" fillId="0" borderId="0" xfId="1" applyFont="1" applyFill="1" applyAlignment="1">
      <alignment vertical="center"/>
    </xf>
    <xf numFmtId="176" fontId="14" fillId="0" borderId="0" xfId="1" applyNumberFormat="1" applyFont="1" applyFill="1" applyBorder="1" applyAlignment="1">
      <alignment vertical="center"/>
    </xf>
    <xf numFmtId="0" fontId="2" fillId="0" borderId="0" xfId="1" applyFill="1" applyBorder="1" applyAlignment="1">
      <alignment horizontal="left" vertical="center"/>
    </xf>
    <xf numFmtId="0" fontId="2" fillId="0" borderId="0" xfId="1" applyFill="1" applyAlignment="1">
      <alignment vertical="center"/>
    </xf>
    <xf numFmtId="0" fontId="18" fillId="0" borderId="0" xfId="1" applyFont="1" applyAlignment="1">
      <alignment horizontal="right" vertical="center"/>
    </xf>
    <xf numFmtId="0" fontId="21" fillId="0" borderId="0" xfId="1" applyFont="1" applyAlignment="1">
      <alignment vertical="center"/>
    </xf>
    <xf numFmtId="0" fontId="6" fillId="0" borderId="0" xfId="1" applyFont="1" applyAlignment="1">
      <alignment vertical="center"/>
    </xf>
    <xf numFmtId="0" fontId="4" fillId="3" borderId="0" xfId="1" applyFont="1" applyFill="1" applyAlignment="1">
      <alignment vertical="center"/>
    </xf>
    <xf numFmtId="0" fontId="13" fillId="0" borderId="0" xfId="1" applyFont="1" applyAlignment="1">
      <alignment vertical="center"/>
    </xf>
    <xf numFmtId="0" fontId="9" fillId="0" borderId="0" xfId="1" applyFont="1" applyAlignment="1">
      <alignment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2" xfId="1" applyFont="1" applyBorder="1" applyAlignment="1">
      <alignment horizontal="center" vertical="center" shrinkToFit="1"/>
    </xf>
    <xf numFmtId="177" fontId="23" fillId="0" borderId="23" xfId="1" applyNumberFormat="1" applyFont="1" applyFill="1" applyBorder="1" applyAlignment="1">
      <alignment vertical="center"/>
    </xf>
    <xf numFmtId="178" fontId="12" fillId="4" borderId="24" xfId="2" applyNumberFormat="1" applyFont="1" applyFill="1" applyBorder="1" applyAlignment="1">
      <alignment vertical="center"/>
    </xf>
    <xf numFmtId="38" fontId="12" fillId="4" borderId="26" xfId="2" applyFont="1" applyFill="1" applyBorder="1" applyAlignment="1">
      <alignment vertical="center"/>
    </xf>
    <xf numFmtId="38" fontId="12" fillId="4" borderId="24" xfId="2" applyFont="1" applyFill="1" applyBorder="1" applyAlignment="1">
      <alignment vertical="center"/>
    </xf>
    <xf numFmtId="177" fontId="23" fillId="0" borderId="29" xfId="1" applyNumberFormat="1" applyFont="1" applyFill="1" applyBorder="1" applyAlignment="1">
      <alignment vertical="center"/>
    </xf>
    <xf numFmtId="178" fontId="12" fillId="4" borderId="8" xfId="2" applyNumberFormat="1" applyFont="1" applyFill="1" applyBorder="1" applyAlignment="1">
      <alignment vertical="center"/>
    </xf>
    <xf numFmtId="38" fontId="12" fillId="4" borderId="2" xfId="2" applyFont="1" applyFill="1" applyBorder="1" applyAlignment="1">
      <alignment vertical="center"/>
    </xf>
    <xf numFmtId="38" fontId="12" fillId="4" borderId="8" xfId="2" applyFont="1" applyFill="1" applyBorder="1" applyAlignment="1">
      <alignment vertical="center"/>
    </xf>
    <xf numFmtId="0" fontId="9" fillId="0" borderId="0" xfId="1" applyFont="1" applyFill="1" applyAlignment="1">
      <alignment vertical="center"/>
    </xf>
    <xf numFmtId="0" fontId="4" fillId="0" borderId="0" xfId="1" applyFont="1" applyFill="1" applyAlignment="1">
      <alignment vertical="center"/>
    </xf>
    <xf numFmtId="178" fontId="12" fillId="4" borderId="17" xfId="2" applyNumberFormat="1" applyFont="1" applyFill="1" applyBorder="1" applyAlignment="1">
      <alignment vertical="center"/>
    </xf>
    <xf numFmtId="38" fontId="12" fillId="4" borderId="16" xfId="2" applyFont="1" applyFill="1" applyBorder="1" applyAlignment="1">
      <alignment vertical="center"/>
    </xf>
    <xf numFmtId="38" fontId="12" fillId="4" borderId="17" xfId="2" applyFont="1" applyFill="1" applyBorder="1" applyAlignment="1">
      <alignment vertical="center"/>
    </xf>
    <xf numFmtId="0" fontId="7" fillId="0" borderId="32" xfId="1" applyFont="1" applyBorder="1" applyAlignment="1">
      <alignment horizontal="distributed" vertical="center" justifyLastLine="1"/>
    </xf>
    <xf numFmtId="178" fontId="25" fillId="0" borderId="33" xfId="2" applyNumberFormat="1" applyFont="1" applyBorder="1" applyAlignment="1">
      <alignment vertical="center"/>
    </xf>
    <xf numFmtId="178" fontId="25" fillId="0" borderId="36" xfId="2" applyNumberFormat="1" applyFont="1" applyBorder="1" applyAlignment="1">
      <alignment vertical="center"/>
    </xf>
    <xf numFmtId="38" fontId="25" fillId="0" borderId="33" xfId="2" applyFont="1" applyBorder="1" applyAlignment="1">
      <alignment vertical="center"/>
    </xf>
    <xf numFmtId="0" fontId="7" fillId="0" borderId="0" xfId="1" applyFont="1" applyBorder="1" applyAlignment="1">
      <alignment horizontal="distributed" vertical="center" justifyLastLine="1"/>
    </xf>
    <xf numFmtId="178" fontId="25" fillId="0" borderId="0" xfId="2" applyNumberFormat="1" applyFont="1" applyBorder="1" applyAlignment="1">
      <alignment vertical="center"/>
    </xf>
    <xf numFmtId="38" fontId="25" fillId="0" borderId="0" xfId="2" applyFont="1" applyBorder="1" applyAlignment="1">
      <alignment vertical="center"/>
    </xf>
    <xf numFmtId="0" fontId="26" fillId="0" borderId="0" xfId="1" applyFont="1" applyAlignment="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24" fillId="0" borderId="0" xfId="1" applyFont="1" applyAlignment="1">
      <alignment vertical="center"/>
    </xf>
    <xf numFmtId="0" fontId="7" fillId="0" borderId="42" xfId="1" applyFont="1" applyBorder="1" applyAlignment="1">
      <alignment horizontal="center" vertical="center"/>
    </xf>
    <xf numFmtId="10" fontId="24" fillId="0" borderId="48" xfId="1" applyNumberFormat="1" applyFont="1" applyBorder="1" applyAlignment="1">
      <alignment vertical="center"/>
    </xf>
    <xf numFmtId="10" fontId="24" fillId="0" borderId="12" xfId="1" applyNumberFormat="1" applyFont="1" applyBorder="1" applyAlignment="1">
      <alignment vertical="center"/>
    </xf>
    <xf numFmtId="10" fontId="24" fillId="0" borderId="8" xfId="1" applyNumberFormat="1" applyFont="1" applyBorder="1" applyAlignment="1">
      <alignment vertical="center"/>
    </xf>
    <xf numFmtId="10" fontId="24" fillId="0" borderId="53" xfId="1" applyNumberFormat="1" applyFont="1" applyBorder="1" applyAlignment="1">
      <alignment vertical="center"/>
    </xf>
    <xf numFmtId="10" fontId="25" fillId="0" borderId="33" xfId="1" applyNumberFormat="1" applyFont="1" applyBorder="1" applyAlignment="1">
      <alignment vertical="center"/>
    </xf>
    <xf numFmtId="177" fontId="14" fillId="0" borderId="0" xfId="1" applyNumberFormat="1" applyFont="1" applyFill="1" applyBorder="1" applyAlignment="1">
      <alignment vertical="center"/>
    </xf>
    <xf numFmtId="178" fontId="14" fillId="0" borderId="0" xfId="2" applyNumberFormat="1" applyFont="1" applyFill="1" applyBorder="1" applyAlignment="1">
      <alignment vertical="center"/>
    </xf>
    <xf numFmtId="0" fontId="2" fillId="0" borderId="0" xfId="1" applyFill="1" applyBorder="1" applyAlignment="1">
      <alignment vertical="center"/>
    </xf>
    <xf numFmtId="0" fontId="9" fillId="0" borderId="0" xfId="1" applyFont="1" applyBorder="1" applyAlignment="1">
      <alignment horizontal="center" vertical="center"/>
    </xf>
    <xf numFmtId="38" fontId="28" fillId="0" borderId="0" xfId="2" applyFont="1" applyAlignment="1">
      <alignment horizontal="center" vertical="center" shrinkToFit="1"/>
    </xf>
    <xf numFmtId="0" fontId="24" fillId="0" borderId="0" xfId="1" applyFont="1" applyBorder="1" applyAlignment="1">
      <alignment horizontal="center" vertical="center"/>
    </xf>
    <xf numFmtId="0" fontId="6" fillId="0" borderId="0" xfId="1" applyFont="1" applyFill="1" applyAlignment="1">
      <alignment vertical="center"/>
    </xf>
    <xf numFmtId="0" fontId="2" fillId="0" borderId="9" xfId="1" applyBorder="1" applyAlignment="1">
      <alignment vertical="center"/>
    </xf>
    <xf numFmtId="0" fontId="2" fillId="0" borderId="10" xfId="1" applyBorder="1" applyAlignment="1">
      <alignment vertical="center"/>
    </xf>
    <xf numFmtId="0" fontId="2" fillId="0" borderId="11" xfId="1" applyBorder="1" applyAlignment="1">
      <alignment vertical="center"/>
    </xf>
    <xf numFmtId="0" fontId="7" fillId="0" borderId="55" xfId="1" applyFont="1" applyBorder="1" applyAlignment="1">
      <alignment horizontal="left" vertical="center" indent="1"/>
    </xf>
    <xf numFmtId="0" fontId="24" fillId="0" borderId="0" xfId="1" applyFont="1" applyBorder="1" applyAlignment="1">
      <alignment vertical="center"/>
    </xf>
    <xf numFmtId="0" fontId="8" fillId="0" borderId="0" xfId="1" applyFont="1" applyBorder="1" applyAlignment="1">
      <alignment vertical="center"/>
    </xf>
    <xf numFmtId="0" fontId="2" fillId="0" borderId="0" xfId="1" applyBorder="1" applyAlignment="1">
      <alignment vertical="center"/>
    </xf>
    <xf numFmtId="0" fontId="2" fillId="0" borderId="46" xfId="1" applyBorder="1" applyAlignment="1">
      <alignment vertical="center"/>
    </xf>
    <xf numFmtId="0" fontId="24" fillId="0" borderId="55" xfId="1" applyFont="1" applyBorder="1" applyAlignment="1">
      <alignment vertical="center"/>
    </xf>
    <xf numFmtId="0" fontId="7" fillId="0" borderId="55" xfId="1" applyFont="1" applyBorder="1" applyAlignment="1">
      <alignment horizontal="left" vertical="center" indent="2"/>
    </xf>
    <xf numFmtId="0" fontId="8" fillId="0" borderId="0" xfId="1" applyFont="1" applyFill="1" applyBorder="1" applyAlignment="1">
      <alignment vertical="center"/>
    </xf>
    <xf numFmtId="0" fontId="2" fillId="0" borderId="79" xfId="1" applyBorder="1" applyAlignment="1">
      <alignment vertical="center"/>
    </xf>
    <xf numFmtId="0" fontId="2" fillId="0" borderId="80" xfId="1" applyBorder="1" applyAlignment="1">
      <alignment vertical="center"/>
    </xf>
    <xf numFmtId="0" fontId="2" fillId="0" borderId="81" xfId="1" applyBorder="1" applyAlignment="1">
      <alignment vertical="center"/>
    </xf>
    <xf numFmtId="0" fontId="9" fillId="0" borderId="0" xfId="1" applyFont="1" applyAlignment="1">
      <alignment horizontal="right" vertical="center"/>
    </xf>
    <xf numFmtId="49" fontId="9" fillId="0" borderId="0" xfId="1" applyNumberFormat="1" applyFont="1" applyAlignment="1">
      <alignment vertical="center"/>
    </xf>
    <xf numFmtId="38" fontId="32" fillId="0" borderId="82" xfId="2" applyFont="1" applyFill="1" applyBorder="1" applyAlignment="1">
      <alignment vertical="center"/>
    </xf>
    <xf numFmtId="178" fontId="6" fillId="3" borderId="83" xfId="2" applyNumberFormat="1" applyFont="1" applyFill="1" applyBorder="1" applyAlignment="1">
      <alignment vertical="center"/>
    </xf>
    <xf numFmtId="178" fontId="6" fillId="3" borderId="83" xfId="1" applyNumberFormat="1" applyFont="1" applyFill="1" applyBorder="1" applyAlignment="1">
      <alignment vertical="center"/>
    </xf>
    <xf numFmtId="0" fontId="9" fillId="0" borderId="0" xfId="1" applyFont="1" applyAlignment="1">
      <alignment horizontal="left" vertical="center" indent="1"/>
    </xf>
    <xf numFmtId="0" fontId="6" fillId="0" borderId="0" xfId="1" applyFont="1" applyAlignment="1">
      <alignment horizontal="left" vertical="center" indent="1"/>
    </xf>
    <xf numFmtId="0" fontId="32" fillId="0" borderId="82" xfId="1" applyFont="1" applyFill="1" applyBorder="1" applyAlignment="1">
      <alignment vertical="center"/>
    </xf>
    <xf numFmtId="0" fontId="21" fillId="0" borderId="0" xfId="1" applyFont="1" applyAlignment="1">
      <alignment horizontal="left" vertical="center"/>
    </xf>
    <xf numFmtId="178" fontId="6" fillId="3" borderId="83" xfId="2" applyNumberFormat="1" applyFont="1" applyFill="1" applyBorder="1" applyAlignment="1">
      <alignment vertical="center" shrinkToFit="1"/>
    </xf>
    <xf numFmtId="178" fontId="6" fillId="3" borderId="83" xfId="1" applyNumberFormat="1" applyFont="1" applyFill="1" applyBorder="1" applyAlignment="1">
      <alignment vertical="center" shrinkToFit="1"/>
    </xf>
    <xf numFmtId="177" fontId="23" fillId="0" borderId="86" xfId="1" applyNumberFormat="1" applyFont="1" applyFill="1" applyBorder="1" applyAlignment="1">
      <alignment vertical="center"/>
    </xf>
    <xf numFmtId="178" fontId="25" fillId="0" borderId="77" xfId="1" applyNumberFormat="1" applyFont="1" applyBorder="1" applyAlignment="1">
      <alignment vertical="center"/>
    </xf>
    <xf numFmtId="178" fontId="25" fillId="0" borderId="78" xfId="1" applyNumberFormat="1" applyFont="1" applyBorder="1" applyAlignment="1">
      <alignment vertical="center"/>
    </xf>
    <xf numFmtId="0" fontId="9" fillId="0" borderId="0" xfId="1" applyFont="1" applyAlignment="1">
      <alignment vertical="center" wrapText="1"/>
    </xf>
    <xf numFmtId="0" fontId="6" fillId="0" borderId="0" xfId="1" applyFont="1" applyAlignment="1">
      <alignment vertical="center" wrapText="1"/>
    </xf>
    <xf numFmtId="178" fontId="25" fillId="0" borderId="32" xfId="1" applyNumberFormat="1" applyFont="1" applyBorder="1" applyAlignment="1">
      <alignment vertical="center"/>
    </xf>
    <xf numFmtId="178" fontId="25" fillId="0" borderId="33" xfId="1" applyNumberFormat="1" applyFont="1" applyBorder="1" applyAlignment="1">
      <alignment vertical="center"/>
    </xf>
    <xf numFmtId="179" fontId="25" fillId="0" borderId="33" xfId="1" applyNumberFormat="1" applyFont="1" applyBorder="1" applyAlignment="1">
      <alignment vertical="center"/>
    </xf>
    <xf numFmtId="178" fontId="25" fillId="0" borderId="76" xfId="1" applyNumberFormat="1" applyFont="1" applyBorder="1" applyAlignment="1">
      <alignment vertical="center"/>
    </xf>
    <xf numFmtId="10" fontId="25" fillId="0" borderId="32" xfId="3" applyNumberFormat="1" applyFont="1" applyBorder="1" applyAlignment="1">
      <alignment vertical="center"/>
    </xf>
    <xf numFmtId="10" fontId="25" fillId="0" borderId="34" xfId="3" applyNumberFormat="1" applyFont="1" applyBorder="1" applyAlignment="1">
      <alignment vertical="center"/>
    </xf>
    <xf numFmtId="0" fontId="7" fillId="0" borderId="59" xfId="1" applyFont="1" applyBorder="1" applyAlignment="1">
      <alignment horizontal="center" vertical="center"/>
    </xf>
    <xf numFmtId="0" fontId="24" fillId="0" borderId="60" xfId="1" applyFont="1" applyBorder="1" applyAlignment="1">
      <alignment horizontal="center" vertical="center"/>
    </xf>
    <xf numFmtId="0" fontId="24" fillId="0" borderId="61" xfId="1" applyFont="1" applyBorder="1" applyAlignment="1">
      <alignment horizontal="center" vertical="center"/>
    </xf>
    <xf numFmtId="0" fontId="24" fillId="0" borderId="62" xfId="1" applyFont="1" applyBorder="1" applyAlignment="1">
      <alignment horizontal="center" vertical="center"/>
    </xf>
    <xf numFmtId="0" fontId="24" fillId="0" borderId="63" xfId="1" applyFont="1" applyBorder="1" applyAlignment="1">
      <alignment horizontal="center" vertical="center"/>
    </xf>
    <xf numFmtId="0" fontId="7" fillId="0" borderId="64" xfId="1" applyFont="1" applyBorder="1" applyAlignment="1">
      <alignment horizontal="center" vertical="center" wrapText="1"/>
    </xf>
    <xf numFmtId="0" fontId="24" fillId="0" borderId="17" xfId="1" applyFont="1" applyBorder="1" applyAlignment="1">
      <alignment horizontal="center" vertical="center" wrapText="1"/>
    </xf>
    <xf numFmtId="0" fontId="24" fillId="0" borderId="69" xfId="1" applyFont="1" applyBorder="1" applyAlignment="1">
      <alignment horizontal="center" vertical="center" wrapText="1"/>
    </xf>
    <xf numFmtId="0" fontId="24" fillId="0" borderId="70" xfId="1" applyFont="1" applyBorder="1" applyAlignment="1">
      <alignment horizontal="center" vertical="center" wrapText="1"/>
    </xf>
    <xf numFmtId="0" fontId="7" fillId="0" borderId="17" xfId="1" applyFont="1" applyBorder="1" applyAlignment="1">
      <alignment horizontal="center" vertical="center" wrapText="1"/>
    </xf>
    <xf numFmtId="0" fontId="24" fillId="0" borderId="17" xfId="1" applyFont="1" applyBorder="1" applyAlignment="1">
      <alignment horizontal="center" vertical="center"/>
    </xf>
    <xf numFmtId="0" fontId="24" fillId="0" borderId="70" xfId="1" applyFont="1" applyBorder="1" applyAlignment="1">
      <alignment horizontal="center" vertical="center"/>
    </xf>
    <xf numFmtId="0" fontId="24" fillId="0" borderId="65" xfId="1" applyFont="1" applyBorder="1" applyAlignment="1">
      <alignment horizontal="center" vertical="center"/>
    </xf>
    <xf numFmtId="0" fontId="24" fillId="0" borderId="71" xfId="1" applyFont="1" applyBorder="1" applyAlignment="1">
      <alignment horizontal="center" vertical="center"/>
    </xf>
    <xf numFmtId="0" fontId="7" fillId="0" borderId="58" xfId="1" applyFont="1" applyBorder="1" applyAlignment="1">
      <alignment horizontal="center" vertical="center" wrapText="1"/>
    </xf>
    <xf numFmtId="0" fontId="24" fillId="0" borderId="66" xfId="1" applyFont="1" applyBorder="1" applyAlignment="1">
      <alignment horizontal="center" vertical="center" wrapText="1"/>
    </xf>
    <xf numFmtId="0" fontId="24" fillId="0" borderId="72" xfId="1" applyFont="1" applyBorder="1" applyAlignment="1">
      <alignment horizontal="center" vertical="center" wrapText="1"/>
    </xf>
    <xf numFmtId="0" fontId="24" fillId="0" borderId="73" xfId="1" applyFont="1" applyBorder="1" applyAlignment="1">
      <alignment horizontal="center" vertical="center" wrapText="1"/>
    </xf>
    <xf numFmtId="0" fontId="7" fillId="0" borderId="67" xfId="1" applyFont="1" applyBorder="1" applyAlignment="1">
      <alignment horizontal="center" vertical="center" wrapText="1"/>
    </xf>
    <xf numFmtId="0" fontId="24" fillId="0" borderId="68" xfId="1" applyFont="1" applyBorder="1" applyAlignment="1">
      <alignment horizontal="center" vertical="center"/>
    </xf>
    <xf numFmtId="0" fontId="24" fillId="0" borderId="74" xfId="1" applyFont="1" applyBorder="1" applyAlignment="1">
      <alignment horizontal="center" vertical="center"/>
    </xf>
    <xf numFmtId="0" fontId="24" fillId="0" borderId="75" xfId="1" applyFont="1" applyBorder="1" applyAlignment="1">
      <alignment horizontal="center" vertical="center"/>
    </xf>
    <xf numFmtId="38" fontId="30" fillId="4" borderId="1" xfId="2" applyFont="1" applyFill="1" applyBorder="1" applyAlignment="1">
      <alignment horizontal="center" vertical="center" shrinkToFit="1"/>
    </xf>
    <xf numFmtId="38" fontId="30" fillId="4" borderId="2" xfId="2" applyFont="1" applyFill="1" applyBorder="1" applyAlignment="1">
      <alignment horizontal="center" vertical="center" shrinkToFit="1"/>
    </xf>
    <xf numFmtId="38" fontId="31" fillId="0" borderId="55" xfId="2" applyFont="1" applyBorder="1" applyAlignment="1">
      <alignment vertical="center" wrapText="1" shrinkToFit="1"/>
    </xf>
    <xf numFmtId="38" fontId="31" fillId="0" borderId="0" xfId="2" applyFont="1" applyBorder="1" applyAlignment="1">
      <alignment vertical="center" wrapText="1" shrinkToFit="1"/>
    </xf>
    <xf numFmtId="0" fontId="2" fillId="0" borderId="0" xfId="1" applyAlignment="1">
      <alignment vertical="center"/>
    </xf>
    <xf numFmtId="177" fontId="27" fillId="0" borderId="58" xfId="1" applyNumberFormat="1" applyFont="1" applyFill="1" applyBorder="1" applyAlignment="1">
      <alignment vertical="center"/>
    </xf>
    <xf numFmtId="177" fontId="27" fillId="0" borderId="11" xfId="1" applyNumberFormat="1" applyFont="1" applyFill="1" applyBorder="1" applyAlignment="1">
      <alignment vertical="center"/>
    </xf>
    <xf numFmtId="178" fontId="12" fillId="4" borderId="10" xfId="2" applyNumberFormat="1" applyFont="1" applyFill="1" applyBorder="1" applyAlignment="1">
      <alignment vertical="center"/>
    </xf>
    <xf numFmtId="0" fontId="8" fillId="0" borderId="10" xfId="1" applyFont="1" applyBorder="1" applyAlignment="1">
      <alignment vertical="center"/>
    </xf>
    <xf numFmtId="178" fontId="12" fillId="4" borderId="9" xfId="2" applyNumberFormat="1" applyFont="1" applyFill="1" applyBorder="1" applyAlignment="1">
      <alignment vertical="center"/>
    </xf>
    <xf numFmtId="0" fontId="8" fillId="0" borderId="13" xfId="1" applyFont="1" applyBorder="1" applyAlignment="1">
      <alignment vertical="center"/>
    </xf>
    <xf numFmtId="0" fontId="7" fillId="0" borderId="57" xfId="1" applyFont="1" applyBorder="1" applyAlignment="1">
      <alignment horizontal="distributed" vertical="center"/>
    </xf>
    <xf numFmtId="0" fontId="8" fillId="0" borderId="35" xfId="1" applyFont="1" applyBorder="1" applyAlignment="1">
      <alignment vertical="center"/>
    </xf>
    <xf numFmtId="178" fontId="25" fillId="0" borderId="36" xfId="2" applyNumberFormat="1" applyFont="1" applyBorder="1" applyAlignment="1">
      <alignment vertical="center"/>
    </xf>
    <xf numFmtId="0" fontId="8" fillId="0" borderId="36" xfId="1" applyFont="1" applyBorder="1" applyAlignment="1">
      <alignment vertical="center"/>
    </xf>
    <xf numFmtId="178" fontId="25" fillId="0" borderId="34" xfId="2" applyNumberFormat="1" applyFont="1" applyBorder="1" applyAlignment="1">
      <alignment vertical="center"/>
    </xf>
    <xf numFmtId="0" fontId="8" fillId="0" borderId="37" xfId="1" applyFont="1" applyBorder="1" applyAlignment="1">
      <alignment vertical="center"/>
    </xf>
    <xf numFmtId="178" fontId="12" fillId="4" borderId="1" xfId="2" applyNumberFormat="1" applyFont="1" applyFill="1" applyBorder="1" applyAlignment="1">
      <alignment vertical="center"/>
    </xf>
    <xf numFmtId="0" fontId="8" fillId="0" borderId="31" xfId="1" applyFont="1" applyBorder="1" applyAlignment="1">
      <alignment vertical="center"/>
    </xf>
    <xf numFmtId="177" fontId="27" fillId="0" borderId="52" xfId="1" applyNumberFormat="1" applyFont="1" applyFill="1" applyBorder="1" applyAlignment="1">
      <alignment vertical="center"/>
    </xf>
    <xf numFmtId="177" fontId="27" fillId="0" borderId="2" xfId="1" applyNumberFormat="1" applyFont="1" applyFill="1" applyBorder="1" applyAlignment="1">
      <alignment vertical="center"/>
    </xf>
    <xf numFmtId="178" fontId="12" fillId="4" borderId="30" xfId="2" applyNumberFormat="1" applyFont="1" applyFill="1" applyBorder="1" applyAlignment="1">
      <alignment vertical="center"/>
    </xf>
    <xf numFmtId="0" fontId="8" fillId="0" borderId="30" xfId="1" applyFont="1" applyBorder="1" applyAlignment="1">
      <alignment vertical="center"/>
    </xf>
    <xf numFmtId="177" fontId="8" fillId="0" borderId="57" xfId="1" applyNumberFormat="1" applyFont="1" applyFill="1" applyBorder="1" applyAlignment="1">
      <alignment horizontal="center" vertical="center"/>
    </xf>
    <xf numFmtId="0" fontId="8" fillId="0" borderId="35" xfId="1" applyFont="1" applyBorder="1" applyAlignment="1">
      <alignment horizontal="center" vertical="center"/>
    </xf>
    <xf numFmtId="38" fontId="25" fillId="0" borderId="34" xfId="1" applyNumberFormat="1" applyFont="1" applyBorder="1" applyAlignment="1">
      <alignment vertical="center"/>
    </xf>
    <xf numFmtId="38" fontId="25" fillId="0" borderId="37" xfId="1" applyNumberFormat="1" applyFont="1" applyBorder="1" applyAlignment="1">
      <alignment vertical="center"/>
    </xf>
    <xf numFmtId="0" fontId="12" fillId="4" borderId="54" xfId="1" applyFont="1" applyFill="1" applyBorder="1" applyAlignment="1">
      <alignment horizontal="center" vertical="center"/>
    </xf>
    <xf numFmtId="0" fontId="8" fillId="0" borderId="16" xfId="1" applyFont="1" applyBorder="1" applyAlignment="1">
      <alignment horizontal="center" vertical="center"/>
    </xf>
    <xf numFmtId="178" fontId="12" fillId="4" borderId="17" xfId="1" applyNumberFormat="1" applyFont="1" applyFill="1" applyBorder="1" applyAlignment="1">
      <alignment vertical="center"/>
    </xf>
    <xf numFmtId="38" fontId="24" fillId="0" borderId="55" xfId="1" applyNumberFormat="1" applyFont="1" applyBorder="1" applyAlignment="1">
      <alignment vertical="center"/>
    </xf>
    <xf numFmtId="38" fontId="8" fillId="0" borderId="56" xfId="1" applyNumberFormat="1" applyFont="1" applyBorder="1" applyAlignment="1">
      <alignment vertical="center"/>
    </xf>
    <xf numFmtId="0" fontId="12" fillId="4" borderId="52" xfId="1" applyFont="1" applyFill="1" applyBorder="1" applyAlignment="1">
      <alignment horizontal="center" vertical="center"/>
    </xf>
    <xf numFmtId="0" fontId="8" fillId="0" borderId="2" xfId="1" applyFont="1" applyBorder="1" applyAlignment="1">
      <alignment horizontal="center" vertical="center"/>
    </xf>
    <xf numFmtId="178" fontId="12" fillId="4" borderId="8" xfId="1" applyNumberFormat="1" applyFont="1" applyFill="1" applyBorder="1" applyAlignment="1">
      <alignment vertical="center"/>
    </xf>
    <xf numFmtId="38" fontId="24" fillId="0" borderId="1" xfId="1" applyNumberFormat="1" applyFont="1" applyBorder="1" applyAlignment="1">
      <alignment vertical="center"/>
    </xf>
    <xf numFmtId="38" fontId="8" fillId="0" borderId="31" xfId="1" applyNumberFormat="1" applyFont="1" applyBorder="1" applyAlignment="1">
      <alignment vertical="center"/>
    </xf>
    <xf numFmtId="0" fontId="10" fillId="4" borderId="52" xfId="1" applyFont="1" applyFill="1" applyBorder="1" applyAlignment="1">
      <alignment horizontal="center" vertical="center"/>
    </xf>
    <xf numFmtId="178" fontId="12" fillId="4" borderId="24" xfId="1" applyNumberFormat="1" applyFont="1" applyFill="1" applyBorder="1" applyAlignment="1">
      <alignment vertical="center"/>
    </xf>
    <xf numFmtId="38" fontId="24" fillId="0" borderId="49" xfId="1" applyNumberFormat="1" applyFont="1" applyBorder="1" applyAlignment="1">
      <alignment vertical="center"/>
    </xf>
    <xf numFmtId="38" fontId="8" fillId="0" borderId="50" xfId="1" applyNumberFormat="1" applyFont="1" applyBorder="1" applyAlignment="1">
      <alignment vertical="center"/>
    </xf>
    <xf numFmtId="0" fontId="7" fillId="0" borderId="38" xfId="1" applyFont="1" applyBorder="1" applyAlignment="1">
      <alignment horizontal="center" vertical="center"/>
    </xf>
    <xf numFmtId="0" fontId="8" fillId="0" borderId="39" xfId="1" applyFont="1" applyBorder="1" applyAlignment="1">
      <alignment vertical="center"/>
    </xf>
    <xf numFmtId="0" fontId="8" fillId="0" borderId="45" xfId="1" applyFont="1" applyBorder="1" applyAlignment="1">
      <alignment vertical="center"/>
    </xf>
    <xf numFmtId="0" fontId="8" fillId="0" borderId="46" xfId="1" applyFont="1" applyBorder="1" applyAlignment="1">
      <alignment vertical="center"/>
    </xf>
    <xf numFmtId="0" fontId="7" fillId="0" borderId="5"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7" fillId="0" borderId="40" xfId="1" applyFont="1" applyBorder="1" applyAlignment="1">
      <alignment horizontal="center" vertical="center"/>
    </xf>
    <xf numFmtId="0" fontId="8" fillId="0" borderId="41" xfId="1" applyFont="1" applyBorder="1" applyAlignment="1">
      <alignment horizontal="center" vertical="center"/>
    </xf>
    <xf numFmtId="0" fontId="7" fillId="0" borderId="42" xfId="1" applyFont="1" applyBorder="1" applyAlignment="1">
      <alignment horizontal="center" vertical="center"/>
    </xf>
    <xf numFmtId="0" fontId="24" fillId="0" borderId="42" xfId="1" applyFont="1" applyBorder="1" applyAlignment="1">
      <alignment horizontal="center" vertical="center"/>
    </xf>
    <xf numFmtId="0" fontId="7" fillId="0" borderId="43" xfId="1" applyFont="1" applyBorder="1" applyAlignment="1">
      <alignment horizontal="center" vertical="center"/>
    </xf>
    <xf numFmtId="0" fontId="7" fillId="0" borderId="44" xfId="1" applyFont="1" applyBorder="1" applyAlignment="1">
      <alignment horizontal="center" vertical="center"/>
    </xf>
    <xf numFmtId="0" fontId="7" fillId="0" borderId="10" xfId="1" applyFont="1" applyBorder="1" applyAlignment="1">
      <alignment horizontal="center" vertical="center"/>
    </xf>
    <xf numFmtId="0" fontId="8" fillId="0" borderId="10" xfId="1" applyFont="1" applyBorder="1" applyAlignment="1">
      <alignment horizontal="center" vertical="center"/>
    </xf>
    <xf numFmtId="0" fontId="8" fillId="0" borderId="20" xfId="1" applyFont="1" applyBorder="1" applyAlignment="1">
      <alignment horizontal="center" vertical="center"/>
    </xf>
    <xf numFmtId="0" fontId="7" fillId="0" borderId="9" xfId="1" applyFont="1" applyBorder="1" applyAlignment="1">
      <alignment horizontal="center" vertical="center"/>
    </xf>
    <xf numFmtId="0" fontId="8" fillId="0" borderId="13" xfId="1" applyFont="1" applyBorder="1" applyAlignment="1">
      <alignment horizontal="center" vertical="center"/>
    </xf>
    <xf numFmtId="0" fontId="8" fillId="0" borderId="19" xfId="1" applyFont="1" applyBorder="1" applyAlignment="1">
      <alignment horizontal="center" vertical="center"/>
    </xf>
    <xf numFmtId="0" fontId="8" fillId="0" borderId="51" xfId="1" applyFont="1" applyBorder="1" applyAlignment="1">
      <alignment horizontal="center" vertical="center"/>
    </xf>
    <xf numFmtId="0" fontId="10" fillId="4" borderId="47" xfId="1" applyFont="1" applyFill="1" applyBorder="1" applyAlignment="1">
      <alignment horizontal="center" vertical="center"/>
    </xf>
    <xf numFmtId="0" fontId="8" fillId="0" borderId="26" xfId="1" applyFont="1" applyBorder="1" applyAlignment="1">
      <alignment horizontal="center" vertical="center"/>
    </xf>
    <xf numFmtId="177" fontId="27" fillId="0" borderId="47" xfId="1" applyNumberFormat="1" applyFont="1" applyFill="1" applyBorder="1" applyAlignment="1">
      <alignment vertical="center"/>
    </xf>
    <xf numFmtId="177" fontId="27" fillId="0" borderId="26" xfId="1" applyNumberFormat="1" applyFont="1" applyFill="1" applyBorder="1" applyAlignment="1">
      <alignment vertical="center"/>
    </xf>
    <xf numFmtId="178" fontId="12" fillId="4" borderId="27" xfId="2" applyNumberFormat="1" applyFont="1" applyFill="1" applyBorder="1" applyAlignment="1">
      <alignment vertical="center"/>
    </xf>
    <xf numFmtId="0" fontId="8" fillId="0" borderId="27" xfId="1" applyFont="1" applyBorder="1" applyAlignment="1">
      <alignment vertical="center"/>
    </xf>
    <xf numFmtId="178" fontId="12" fillId="4" borderId="25" xfId="2" applyNumberFormat="1" applyFont="1" applyFill="1" applyBorder="1" applyAlignment="1">
      <alignment vertical="center"/>
    </xf>
    <xf numFmtId="0" fontId="8" fillId="0" borderId="28" xfId="1" applyFont="1" applyBorder="1" applyAlignment="1">
      <alignment vertical="center"/>
    </xf>
    <xf numFmtId="178" fontId="24" fillId="0" borderId="15" xfId="2" applyNumberFormat="1" applyFont="1" applyBorder="1" applyAlignment="1">
      <alignment vertical="center"/>
    </xf>
    <xf numFmtId="178" fontId="24" fillId="0" borderId="16" xfId="2" applyNumberFormat="1" applyFont="1" applyBorder="1" applyAlignment="1">
      <alignment vertical="center"/>
    </xf>
    <xf numFmtId="178" fontId="12" fillId="4" borderId="15" xfId="2" applyNumberFormat="1" applyFont="1" applyFill="1" applyBorder="1" applyAlignment="1">
      <alignment vertical="center"/>
    </xf>
    <xf numFmtId="178" fontId="12" fillId="4" borderId="16" xfId="2" applyNumberFormat="1" applyFont="1" applyFill="1" applyBorder="1" applyAlignment="1">
      <alignment vertical="center"/>
    </xf>
    <xf numFmtId="178" fontId="24" fillId="0" borderId="21" xfId="2" applyNumberFormat="1" applyFont="1" applyBorder="1" applyAlignment="1">
      <alignment vertical="center"/>
    </xf>
    <xf numFmtId="38" fontId="12" fillId="4" borderId="21" xfId="2" applyFont="1" applyFill="1" applyBorder="1" applyAlignment="1">
      <alignment vertical="center"/>
    </xf>
    <xf numFmtId="38" fontId="12" fillId="4" borderId="16" xfId="2" applyFont="1" applyFill="1" applyBorder="1" applyAlignment="1">
      <alignment vertical="center"/>
    </xf>
    <xf numFmtId="38" fontId="12" fillId="4" borderId="15" xfId="2" applyFont="1" applyFill="1" applyBorder="1" applyAlignment="1">
      <alignment vertical="center"/>
    </xf>
    <xf numFmtId="38" fontId="12" fillId="4" borderId="22" xfId="2" applyFont="1" applyFill="1" applyBorder="1" applyAlignment="1">
      <alignment vertical="center"/>
    </xf>
    <xf numFmtId="178" fontId="25" fillId="0" borderId="35" xfId="2" applyNumberFormat="1" applyFont="1" applyBorder="1" applyAlignment="1">
      <alignment vertical="center"/>
    </xf>
    <xf numFmtId="38" fontId="25" fillId="0" borderId="36" xfId="2" applyFont="1" applyBorder="1" applyAlignment="1">
      <alignment vertical="center"/>
    </xf>
    <xf numFmtId="38" fontId="25" fillId="0" borderId="35" xfId="2" applyFont="1" applyBorder="1" applyAlignment="1">
      <alignment vertical="center"/>
    </xf>
    <xf numFmtId="38" fontId="25" fillId="0" borderId="34" xfId="2" applyFont="1" applyBorder="1" applyAlignment="1">
      <alignment vertical="center"/>
    </xf>
    <xf numFmtId="38" fontId="25" fillId="0" borderId="37" xfId="2" applyFont="1" applyBorder="1" applyAlignment="1">
      <alignment vertical="center"/>
    </xf>
    <xf numFmtId="178" fontId="24" fillId="0" borderId="1" xfId="2" applyNumberFormat="1" applyFont="1" applyBorder="1" applyAlignment="1">
      <alignment vertical="center"/>
    </xf>
    <xf numFmtId="178" fontId="24" fillId="0" borderId="2" xfId="2" applyNumberFormat="1" applyFont="1" applyBorder="1" applyAlignment="1">
      <alignment vertical="center"/>
    </xf>
    <xf numFmtId="178" fontId="12" fillId="4" borderId="2" xfId="2" applyNumberFormat="1" applyFont="1" applyFill="1" applyBorder="1" applyAlignment="1">
      <alignment vertical="center"/>
    </xf>
    <xf numFmtId="178" fontId="24" fillId="0" borderId="30" xfId="2" applyNumberFormat="1" applyFont="1" applyBorder="1" applyAlignment="1">
      <alignment vertical="center"/>
    </xf>
    <xf numFmtId="38" fontId="12" fillId="4" borderId="30" xfId="2" applyFont="1" applyFill="1" applyBorder="1" applyAlignment="1">
      <alignment vertical="center"/>
    </xf>
    <xf numFmtId="38" fontId="12" fillId="4" borderId="2" xfId="2" applyFont="1" applyFill="1" applyBorder="1" applyAlignment="1">
      <alignment vertical="center"/>
    </xf>
    <xf numFmtId="38" fontId="12" fillId="4" borderId="1" xfId="2" applyFont="1" applyFill="1" applyBorder="1" applyAlignment="1">
      <alignment vertical="center"/>
    </xf>
    <xf numFmtId="38" fontId="12" fillId="4" borderId="31" xfId="2" applyFont="1" applyFill="1" applyBorder="1" applyAlignment="1">
      <alignment vertical="center"/>
    </xf>
    <xf numFmtId="0" fontId="35" fillId="0" borderId="0" xfId="1" applyFont="1" applyAlignment="1">
      <alignment horizontal="center" vertical="center" shrinkToFit="1"/>
    </xf>
    <xf numFmtId="0" fontId="36" fillId="0" borderId="0" xfId="1" applyFont="1" applyAlignment="1">
      <alignment vertical="center" shrinkToFit="1"/>
    </xf>
    <xf numFmtId="0" fontId="15" fillId="0" borderId="0" xfId="1" applyFont="1" applyAlignment="1">
      <alignment horizontal="center" vertical="center" shrinkToFit="1"/>
    </xf>
    <xf numFmtId="0" fontId="16" fillId="0" borderId="0" xfId="1" applyFont="1" applyAlignment="1">
      <alignment vertical="center" shrinkToFit="1"/>
    </xf>
    <xf numFmtId="0" fontId="11" fillId="0" borderId="0" xfId="1" applyFont="1" applyAlignment="1">
      <alignment horizontal="center" vertical="top"/>
    </xf>
    <xf numFmtId="0" fontId="17" fillId="0" borderId="0" xfId="1" applyFont="1" applyAlignment="1">
      <alignment vertical="top"/>
    </xf>
    <xf numFmtId="0" fontId="18" fillId="0" borderId="0" xfId="1" applyFont="1" applyAlignment="1">
      <alignment horizontal="right" vertical="center" shrinkToFit="1"/>
    </xf>
    <xf numFmtId="0" fontId="21" fillId="0" borderId="0" xfId="1" applyFont="1" applyAlignment="1">
      <alignment horizontal="right" vertical="center" shrinkToFit="1"/>
    </xf>
    <xf numFmtId="0" fontId="19" fillId="4" borderId="0" xfId="1" applyFont="1" applyFill="1" applyAlignment="1">
      <alignment horizontal="left" vertical="center" shrinkToFit="1"/>
    </xf>
    <xf numFmtId="0" fontId="2" fillId="0" borderId="0" xfId="1" applyAlignment="1">
      <alignment vertical="center" shrinkToFit="1"/>
    </xf>
    <xf numFmtId="0" fontId="20" fillId="4" borderId="0" xfId="1" applyFont="1" applyFill="1" applyAlignment="1">
      <alignment horizontal="left" vertical="center" shrinkToFit="1"/>
    </xf>
    <xf numFmtId="0" fontId="21" fillId="0" borderId="0" xfId="1" applyFont="1" applyAlignment="1">
      <alignment vertical="center" shrinkToFit="1"/>
    </xf>
    <xf numFmtId="0" fontId="21" fillId="0" borderId="0" xfId="1" applyFont="1" applyAlignment="1">
      <alignment vertical="center"/>
    </xf>
    <xf numFmtId="0" fontId="22" fillId="4" borderId="0" xfId="1" applyFont="1" applyFill="1" applyAlignment="1">
      <alignment vertical="center" shrinkToFit="1"/>
    </xf>
    <xf numFmtId="0" fontId="7" fillId="0" borderId="15" xfId="1" applyFont="1" applyBorder="1" applyAlignment="1">
      <alignment horizontal="center" vertical="center"/>
    </xf>
    <xf numFmtId="0" fontId="8" fillId="0" borderId="22" xfId="1" applyFont="1" applyBorder="1" applyAlignment="1">
      <alignment horizontal="center" vertical="center"/>
    </xf>
    <xf numFmtId="178" fontId="24" fillId="0" borderId="25" xfId="2" applyNumberFormat="1" applyFont="1" applyBorder="1" applyAlignment="1">
      <alignment vertical="center"/>
    </xf>
    <xf numFmtId="178" fontId="24" fillId="0" borderId="26" xfId="2" applyNumberFormat="1" applyFont="1" applyBorder="1" applyAlignment="1">
      <alignment vertical="center"/>
    </xf>
    <xf numFmtId="178" fontId="12" fillId="4" borderId="26" xfId="2" applyNumberFormat="1" applyFont="1" applyFill="1" applyBorder="1" applyAlignment="1">
      <alignment vertical="center"/>
    </xf>
    <xf numFmtId="178" fontId="24" fillId="0" borderId="27" xfId="2" applyNumberFormat="1" applyFont="1" applyBorder="1" applyAlignment="1">
      <alignment vertical="center"/>
    </xf>
    <xf numFmtId="38" fontId="12" fillId="4" borderId="27" xfId="2" applyFont="1" applyFill="1" applyBorder="1" applyAlignment="1">
      <alignment vertical="center"/>
    </xf>
    <xf numFmtId="38" fontId="12" fillId="4" borderId="26" xfId="2" applyFont="1" applyFill="1" applyBorder="1" applyAlignment="1">
      <alignment vertical="center"/>
    </xf>
    <xf numFmtId="38" fontId="12" fillId="4" borderId="25" xfId="2" applyFont="1" applyFill="1" applyBorder="1" applyAlignment="1">
      <alignment vertical="center"/>
    </xf>
    <xf numFmtId="38" fontId="12" fillId="4" borderId="28" xfId="2" applyFont="1" applyFill="1" applyBorder="1" applyAlignment="1">
      <alignment vertical="center"/>
    </xf>
    <xf numFmtId="0" fontId="7" fillId="0" borderId="3" xfId="1" applyFont="1" applyBorder="1" applyAlignment="1">
      <alignment horizontal="center" vertical="center"/>
    </xf>
    <xf numFmtId="0" fontId="7" fillId="0" borderId="7" xfId="1" applyFont="1" applyBorder="1" applyAlignment="1">
      <alignment horizontal="center" vertical="center"/>
    </xf>
    <xf numFmtId="0" fontId="7" fillId="0" borderId="4" xfId="1" applyFont="1" applyBorder="1" applyAlignment="1">
      <alignment horizontal="center" vertical="center"/>
    </xf>
    <xf numFmtId="0" fontId="7" fillId="0" borderId="8" xfId="1" applyFont="1" applyBorder="1" applyAlignment="1">
      <alignment horizontal="center" vertical="center"/>
    </xf>
    <xf numFmtId="0" fontId="7" fillId="0" borderId="12" xfId="1" applyFont="1" applyBorder="1" applyAlignment="1">
      <alignment horizontal="center" vertical="center"/>
    </xf>
    <xf numFmtId="0" fontId="7" fillId="0" borderId="9" xfId="1" applyFont="1" applyBorder="1" applyAlignment="1">
      <alignment vertical="center"/>
    </xf>
    <xf numFmtId="0" fontId="2" fillId="0" borderId="10" xfId="1" applyBorder="1" applyAlignment="1">
      <alignment vertical="center"/>
    </xf>
    <xf numFmtId="0" fontId="2" fillId="0" borderId="11" xfId="1" applyBorder="1" applyAlignment="1">
      <alignment vertical="center"/>
    </xf>
    <xf numFmtId="0" fontId="7" fillId="0" borderId="12" xfId="1" applyFont="1" applyBorder="1" applyAlignment="1">
      <alignment horizontal="center" vertical="center" wrapText="1"/>
    </xf>
    <xf numFmtId="0" fontId="7" fillId="0" borderId="18" xfId="1" applyFont="1" applyBorder="1" applyAlignment="1">
      <alignment horizontal="center" vertical="center" wrapText="1"/>
    </xf>
    <xf numFmtId="0" fontId="2" fillId="0" borderId="13" xfId="1" applyBorder="1" applyAlignment="1">
      <alignment vertical="center"/>
    </xf>
    <xf numFmtId="0" fontId="7" fillId="0" borderId="14" xfId="1" applyFont="1" applyBorder="1" applyAlignment="1">
      <alignment vertical="center"/>
    </xf>
    <xf numFmtId="0" fontId="7" fillId="0" borderId="15"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19" xfId="1" applyFont="1" applyBorder="1" applyAlignment="1">
      <alignment horizontal="center" vertical="center"/>
    </xf>
    <xf numFmtId="0" fontId="7" fillId="0" borderId="21" xfId="1" applyFont="1" applyBorder="1" applyAlignment="1">
      <alignment horizontal="center" vertical="center"/>
    </xf>
    <xf numFmtId="0" fontId="7" fillId="0" borderId="16" xfId="1" applyFont="1" applyBorder="1" applyAlignment="1">
      <alignment horizontal="center" vertical="center"/>
    </xf>
    <xf numFmtId="177" fontId="27" fillId="0" borderId="54" xfId="1" applyNumberFormat="1" applyFont="1" applyFill="1" applyBorder="1" applyAlignment="1">
      <alignment vertical="center"/>
    </xf>
    <xf numFmtId="177" fontId="27" fillId="0" borderId="16" xfId="1" applyNumberFormat="1" applyFont="1" applyFill="1" applyBorder="1" applyAlignment="1">
      <alignment vertical="center"/>
    </xf>
    <xf numFmtId="0" fontId="8" fillId="0" borderId="22" xfId="1" applyFont="1" applyBorder="1" applyAlignment="1">
      <alignment vertical="center"/>
    </xf>
    <xf numFmtId="0" fontId="7" fillId="0" borderId="84" xfId="1" applyFont="1" applyBorder="1" applyAlignment="1">
      <alignment horizontal="distributed" vertical="center"/>
    </xf>
    <xf numFmtId="0" fontId="8" fillId="0" borderId="85" xfId="1" applyFont="1" applyBorder="1" applyAlignment="1">
      <alignment vertical="center"/>
    </xf>
    <xf numFmtId="0" fontId="19" fillId="4" borderId="0" xfId="1" applyFont="1" applyFill="1" applyAlignment="1">
      <alignment horizontal="left" vertical="center"/>
    </xf>
    <xf numFmtId="0" fontId="21" fillId="0" borderId="0" xfId="1" applyFont="1" applyAlignment="1">
      <alignment horizontal="left" vertical="center" shrinkToFit="1"/>
    </xf>
    <xf numFmtId="0" fontId="21" fillId="0" borderId="0" xfId="1" applyFont="1" applyAlignment="1">
      <alignment horizontal="left" vertical="center"/>
    </xf>
    <xf numFmtId="0" fontId="22" fillId="4" borderId="0" xfId="1" applyFont="1" applyFill="1" applyAlignment="1">
      <alignment horizontal="left" vertical="center" shrinkToFit="1"/>
    </xf>
  </cellXfs>
  <cellStyles count="4">
    <cellStyle name="パーセント 2" xfId="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 dropStyle="combo" dx="22" fmlaLink="$S$1" fmlaRange="$S$2:$S$2" sel="1" val="0"/>
</file>

<file path=xl/ctrlProps/ctrlProp2.xml><?xml version="1.0" encoding="utf-8"?>
<formControlPr xmlns="http://schemas.microsoft.com/office/spreadsheetml/2009/9/main" objectType="Drop" dropLines="15" dropStyle="combo" dx="22" fmlaLink="$T$1" fmlaRange="$T$2:$T$19" sel="18" val="3"/>
</file>

<file path=xl/ctrlProps/ctrlProp3.xml><?xml version="1.0" encoding="utf-8"?>
<formControlPr xmlns="http://schemas.microsoft.com/office/spreadsheetml/2009/9/main" objectType="Drop" dropLines="1" dropStyle="combo" dx="22" fmlaLink="$S$1" fmlaRange="$S$2:$S$2" sel="1" val="0"/>
</file>

<file path=xl/ctrlProps/ctrlProp4.xml><?xml version="1.0" encoding="utf-8"?>
<formControlPr xmlns="http://schemas.microsoft.com/office/spreadsheetml/2009/9/main" objectType="Drop" dropLines="15" dropStyle="combo" dx="22" fmlaLink="$T$1" fmlaRange="$T$2:$T$17" sel="1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0</xdr:rowOff>
        </xdr:from>
        <xdr:to>
          <xdr:col>4</xdr:col>
          <xdr:colOff>533400</xdr:colOff>
          <xdr:row>2</xdr:row>
          <xdr:rowOff>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xdr:row>
          <xdr:rowOff>0</xdr:rowOff>
        </xdr:from>
        <xdr:to>
          <xdr:col>4</xdr:col>
          <xdr:colOff>533400</xdr:colOff>
          <xdr:row>3</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13</xdr:col>
      <xdr:colOff>315666</xdr:colOff>
      <xdr:row>3</xdr:row>
      <xdr:rowOff>75142</xdr:rowOff>
    </xdr:to>
    <xdr:sp macro="" textlink="">
      <xdr:nvSpPr>
        <xdr:cNvPr id="2" name="AutoShape 5"/>
        <xdr:cNvSpPr>
          <a:spLocks noChangeArrowheads="1"/>
        </xdr:cNvSpPr>
      </xdr:nvSpPr>
      <xdr:spPr bwMode="auto">
        <a:xfrm>
          <a:off x="4648200" y="276225"/>
          <a:ext cx="6249741" cy="627592"/>
        </a:xfrm>
        <a:prstGeom prst="roundRect">
          <a:avLst>
            <a:gd name="adj" fmla="val 16667"/>
          </a:avLst>
        </a:prstGeom>
        <a:solidFill>
          <a:srgbClr val="FFFF99">
            <a:alpha val="78999"/>
          </a:srgbClr>
        </a:solidFill>
        <a:ln w="9525">
          <a:solidFill>
            <a:srgbClr val="000000"/>
          </a:solidFill>
          <a:round/>
          <a:headEnd/>
          <a:tailEnd/>
        </a:ln>
      </xdr:spPr>
      <xdr:txBody>
        <a:bodyPr vertOverflow="clip" wrap="square" lIns="36576" tIns="22860" rIns="36576" bIns="0" anchor="t" upright="1"/>
        <a:lstStyle/>
        <a:p>
          <a:pPr algn="ctr" rtl="0">
            <a:lnSpc>
              <a:spcPts val="2200"/>
            </a:lnSpc>
            <a:defRPr sz="1000"/>
          </a:pPr>
          <a:r>
            <a:rPr lang="ja-JP" altLang="en-US" sz="1800" b="0" i="0" u="none" strike="noStrike" baseline="0">
              <a:solidFill>
                <a:srgbClr val="FF0000"/>
              </a:solidFill>
              <a:latin typeface="ＭＳ Ｐゴシック"/>
              <a:ea typeface="ＭＳ Ｐゴシック"/>
            </a:rPr>
            <a:t>実績報告書作成例</a:t>
          </a:r>
        </a:p>
        <a:p>
          <a:pPr algn="ctr" rtl="0">
            <a:lnSpc>
              <a:spcPts val="1600"/>
            </a:lnSpc>
            <a:defRPr sz="1000"/>
          </a:pPr>
          <a:r>
            <a:rPr lang="ja-JP" altLang="en-US" sz="1400" b="0" i="0" u="none" strike="noStrike" baseline="0">
              <a:solidFill>
                <a:srgbClr val="FF0000"/>
              </a:solidFill>
              <a:latin typeface="ＭＳ Ｐゴシック"/>
              <a:ea typeface="ＭＳ Ｐゴシック"/>
            </a:rPr>
            <a:t>（貴事業所の正式報告は、報告書（白紙）シートに記入をお願いします</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4</xdr:col>
      <xdr:colOff>518680</xdr:colOff>
      <xdr:row>6</xdr:row>
      <xdr:rowOff>239857</xdr:rowOff>
    </xdr:from>
    <xdr:to>
      <xdr:col>7</xdr:col>
      <xdr:colOff>872045</xdr:colOff>
      <xdr:row>10</xdr:row>
      <xdr:rowOff>4008</xdr:rowOff>
    </xdr:to>
    <xdr:sp macro="" textlink="">
      <xdr:nvSpPr>
        <xdr:cNvPr id="3" name="AutoShape 3"/>
        <xdr:cNvSpPr>
          <a:spLocks noChangeArrowheads="1"/>
        </xdr:cNvSpPr>
      </xdr:nvSpPr>
      <xdr:spPr bwMode="auto">
        <a:xfrm>
          <a:off x="3719080" y="1897207"/>
          <a:ext cx="3067990" cy="926201"/>
        </a:xfrm>
        <a:prstGeom prst="wedgeEllipseCallout">
          <a:avLst>
            <a:gd name="adj1" fmla="val -35556"/>
            <a:gd name="adj2" fmla="val 10797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en-US" altLang="ja-JP"/>
        </a:p>
        <a:p>
          <a:pPr algn="l" rtl="0">
            <a:lnSpc>
              <a:spcPts val="1300"/>
            </a:lnSpc>
            <a:defRPr sz="1000"/>
          </a:pPr>
          <a:r>
            <a:rPr lang="ja-JP" altLang="en-US" sz="1200"/>
            <a:t>上の</a:t>
          </a:r>
          <a:r>
            <a:rPr lang="en-US" altLang="ja-JP" sz="1200"/>
            <a:t>『</a:t>
          </a:r>
          <a:r>
            <a:rPr lang="ja-JP" altLang="en-US" sz="1200"/>
            <a:t>対象サービス</a:t>
          </a:r>
          <a:r>
            <a:rPr lang="en-US" altLang="ja-JP" sz="1200"/>
            <a:t>』</a:t>
          </a:r>
          <a:r>
            <a:rPr lang="ja-JP" altLang="en-US" sz="1200"/>
            <a:t>を選択すると自動的に反映されます。</a:t>
          </a:r>
          <a:endParaRPr lang="en-US" altLang="ja-JP" sz="1200"/>
        </a:p>
        <a:p>
          <a:pPr algn="l" rtl="0">
            <a:lnSpc>
              <a:spcPts val="1300"/>
            </a:lnSpc>
            <a:defRPr sz="1000"/>
          </a:pPr>
          <a:endParaRPr lang="ja-JP" altLang="en-US"/>
        </a:p>
      </xdr:txBody>
    </xdr:sp>
    <xdr:clientData/>
  </xdr:twoCellAnchor>
  <xdr:twoCellAnchor>
    <xdr:from>
      <xdr:col>7</xdr:col>
      <xdr:colOff>1250373</xdr:colOff>
      <xdr:row>7</xdr:row>
      <xdr:rowOff>124691</xdr:rowOff>
    </xdr:from>
    <xdr:to>
      <xdr:col>16</xdr:col>
      <xdr:colOff>338338</xdr:colOff>
      <xdr:row>9</xdr:row>
      <xdr:rowOff>209171</xdr:rowOff>
    </xdr:to>
    <xdr:sp macro="" textlink="">
      <xdr:nvSpPr>
        <xdr:cNvPr id="4" name="AutoShape 3"/>
        <xdr:cNvSpPr>
          <a:spLocks noChangeArrowheads="1"/>
        </xdr:cNvSpPr>
      </xdr:nvSpPr>
      <xdr:spPr bwMode="auto">
        <a:xfrm>
          <a:off x="7165398" y="2067791"/>
          <a:ext cx="5717365" cy="684555"/>
        </a:xfrm>
        <a:prstGeom prst="wedgeEllipseCallout">
          <a:avLst>
            <a:gd name="adj1" fmla="val -33535"/>
            <a:gd name="adj2" fmla="val 11209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500"/>
            </a:lnSpc>
            <a:defRPr sz="1000"/>
          </a:pPr>
          <a:endParaRPr lang="en-US" altLang="ja-JP"/>
        </a:p>
        <a:p>
          <a:pPr algn="l" rtl="0">
            <a:lnSpc>
              <a:spcPts val="600"/>
            </a:lnSpc>
            <a:defRPr sz="1000"/>
          </a:pPr>
          <a:r>
            <a:rPr lang="ja-JP" altLang="en-US" sz="1100"/>
            <a:t>事業所番号及び事業所名を記入する</a:t>
          </a:r>
          <a:endParaRPr lang="en-US" altLang="ja-JP" sz="1100"/>
        </a:p>
        <a:p>
          <a:pPr algn="l" rtl="0">
            <a:lnSpc>
              <a:spcPts val="500"/>
            </a:lnSpc>
            <a:defRPr sz="1000"/>
          </a:pPr>
          <a:endParaRPr lang="en-US" altLang="ja-JP" sz="1100"/>
        </a:p>
        <a:p>
          <a:pPr algn="l" rtl="0">
            <a:lnSpc>
              <a:spcPts val="500"/>
            </a:lnSpc>
            <a:defRPr sz="1000"/>
          </a:pPr>
          <a:r>
            <a:rPr lang="ja-JP" altLang="en-US" sz="1100"/>
            <a:t>（特別養護老人ホーム○○、デイサービスセンター○○など</a:t>
          </a:r>
          <a:r>
            <a:rPr lang="ja-JP" altLang="en-US" sz="1200"/>
            <a:t>）</a:t>
          </a:r>
          <a:endParaRPr lang="en-US" altLang="ja-JP" sz="1200"/>
        </a:p>
        <a:p>
          <a:pPr algn="l" rtl="0">
            <a:lnSpc>
              <a:spcPts val="700"/>
            </a:lnSpc>
            <a:defRPr sz="1000"/>
          </a:pPr>
          <a:endParaRPr lang="en-US" altLang="ja-JP" sz="1200"/>
        </a:p>
        <a:p>
          <a:pPr algn="l" rtl="0">
            <a:lnSpc>
              <a:spcPts val="700"/>
            </a:lnSpc>
            <a:defRPr sz="1000"/>
          </a:pPr>
          <a:endParaRPr lang="en-US" altLang="ja-JP" sz="1200"/>
        </a:p>
        <a:p>
          <a:pPr algn="l" rtl="0">
            <a:lnSpc>
              <a:spcPts val="900"/>
            </a:lnSpc>
            <a:defRPr sz="1000"/>
          </a:pPr>
          <a:endParaRPr lang="ja-JP" altLang="en-US"/>
        </a:p>
      </xdr:txBody>
    </xdr:sp>
    <xdr:clientData/>
  </xdr:twoCellAnchor>
  <xdr:twoCellAnchor>
    <xdr:from>
      <xdr:col>2</xdr:col>
      <xdr:colOff>370609</xdr:colOff>
      <xdr:row>19</xdr:row>
      <xdr:rowOff>23378</xdr:rowOff>
    </xdr:from>
    <xdr:to>
      <xdr:col>6</xdr:col>
      <xdr:colOff>422522</xdr:colOff>
      <xdr:row>21</xdr:row>
      <xdr:rowOff>276275</xdr:rowOff>
    </xdr:to>
    <xdr:sp macro="" textlink="">
      <xdr:nvSpPr>
        <xdr:cNvPr id="5" name="AutoShape 2"/>
        <xdr:cNvSpPr>
          <a:spLocks noChangeArrowheads="1"/>
        </xdr:cNvSpPr>
      </xdr:nvSpPr>
      <xdr:spPr bwMode="auto">
        <a:xfrm>
          <a:off x="2275609" y="5690753"/>
          <a:ext cx="2795113" cy="862497"/>
        </a:xfrm>
        <a:prstGeom prst="wedgeRectCallout">
          <a:avLst>
            <a:gd name="adj1" fmla="val -36240"/>
            <a:gd name="adj2" fmla="val -11149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a:p>
        <a:p>
          <a:pPr algn="l" rtl="0">
            <a:defRPr sz="1000"/>
          </a:pPr>
          <a:r>
            <a:rPr lang="ja-JP" altLang="en-US"/>
            <a:t>　件数及び本来受領すべき利用者負担収入については、軽減対象者に限らず、全ての利用者について記入（他県保険者は含まない。）。</a:t>
          </a:r>
          <a:endParaRPr lang="en-US" altLang="ja-JP"/>
        </a:p>
        <a:p>
          <a:pPr algn="l" rtl="0">
            <a:lnSpc>
              <a:spcPts val="1000"/>
            </a:lnSpc>
            <a:defRPr sz="1000"/>
          </a:pPr>
          <a:endParaRPr lang="ja-JP" altLang="en-US"/>
        </a:p>
      </xdr:txBody>
    </xdr:sp>
    <xdr:clientData/>
  </xdr:twoCellAnchor>
  <xdr:twoCellAnchor>
    <xdr:from>
      <xdr:col>10</xdr:col>
      <xdr:colOff>1</xdr:colOff>
      <xdr:row>21</xdr:row>
      <xdr:rowOff>207818</xdr:rowOff>
    </xdr:from>
    <xdr:to>
      <xdr:col>14</xdr:col>
      <xdr:colOff>46449</xdr:colOff>
      <xdr:row>24</xdr:row>
      <xdr:rowOff>19434</xdr:rowOff>
    </xdr:to>
    <xdr:sp macro="" textlink="">
      <xdr:nvSpPr>
        <xdr:cNvPr id="6" name="AutoShape 2"/>
        <xdr:cNvSpPr>
          <a:spLocks noChangeArrowheads="1"/>
        </xdr:cNvSpPr>
      </xdr:nvSpPr>
      <xdr:spPr bwMode="auto">
        <a:xfrm>
          <a:off x="8458201" y="6484793"/>
          <a:ext cx="2789648" cy="726016"/>
        </a:xfrm>
        <a:prstGeom prst="wedgeRectCallout">
          <a:avLst>
            <a:gd name="adj1" fmla="val -32674"/>
            <a:gd name="adj2" fmla="val -24282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a:p>
        <a:p>
          <a:pPr algn="l" rtl="0">
            <a:defRPr sz="1000"/>
          </a:pPr>
          <a:r>
            <a:rPr lang="ja-JP" altLang="en-US"/>
            <a:t>　軽減件数及び軽減総額については、実際に軽減した利用者の件数・金額を記入すること。</a:t>
          </a:r>
          <a:endParaRPr lang="en-US" altLang="ja-JP"/>
        </a:p>
        <a:p>
          <a:pPr algn="l" rtl="0">
            <a:defRPr sz="1000"/>
          </a:pPr>
          <a:endParaRPr lang="en-US" altLang="ja-JP"/>
        </a:p>
        <a:p>
          <a:pPr algn="l" rtl="0">
            <a:defRPr sz="1000"/>
          </a:pPr>
          <a:endParaRPr lang="ja-JP" altLang="en-US"/>
        </a:p>
      </xdr:txBody>
    </xdr:sp>
    <xdr:clientData/>
  </xdr:twoCellAnchor>
  <xdr:twoCellAnchor>
    <xdr:from>
      <xdr:col>0</xdr:col>
      <xdr:colOff>1297131</xdr:colOff>
      <xdr:row>30</xdr:row>
      <xdr:rowOff>209056</xdr:rowOff>
    </xdr:from>
    <xdr:to>
      <xdr:col>5</xdr:col>
      <xdr:colOff>701603</xdr:colOff>
      <xdr:row>33</xdr:row>
      <xdr:rowOff>230222</xdr:rowOff>
    </xdr:to>
    <xdr:sp macro="" textlink="">
      <xdr:nvSpPr>
        <xdr:cNvPr id="7" name="AutoShape 3"/>
        <xdr:cNvSpPr>
          <a:spLocks noChangeArrowheads="1"/>
        </xdr:cNvSpPr>
      </xdr:nvSpPr>
      <xdr:spPr bwMode="auto">
        <a:xfrm>
          <a:off x="1297131" y="9229231"/>
          <a:ext cx="3328772" cy="878416"/>
        </a:xfrm>
        <a:prstGeom prst="wedgeEllipseCallout">
          <a:avLst>
            <a:gd name="adj1" fmla="val -48884"/>
            <a:gd name="adj2" fmla="val 1415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en-US" altLang="ja-JP"/>
        </a:p>
        <a:p>
          <a:pPr algn="l" rtl="0">
            <a:lnSpc>
              <a:spcPts val="1300"/>
            </a:lnSpc>
            <a:defRPr sz="1000"/>
          </a:pPr>
          <a:r>
            <a:rPr lang="ja-JP" altLang="en-US" sz="1000"/>
            <a:t>他市町村利用者がいる場合は、その保険者名を記入。</a:t>
          </a:r>
          <a:endParaRPr lang="en-US" altLang="ja-JP" sz="1200"/>
        </a:p>
        <a:p>
          <a:pPr algn="l" rtl="0">
            <a:lnSpc>
              <a:spcPts val="1300"/>
            </a:lnSpc>
            <a:defRPr sz="1000"/>
          </a:pPr>
          <a:endParaRPr lang="ja-JP" altLang="en-US"/>
        </a:p>
      </xdr:txBody>
    </xdr:sp>
    <xdr:clientData/>
  </xdr:twoCellAnchor>
  <xdr:twoCellAnchor>
    <xdr:from>
      <xdr:col>6</xdr:col>
      <xdr:colOff>199158</xdr:colOff>
      <xdr:row>37</xdr:row>
      <xdr:rowOff>235527</xdr:rowOff>
    </xdr:from>
    <xdr:to>
      <xdr:col>9</xdr:col>
      <xdr:colOff>282784</xdr:colOff>
      <xdr:row>40</xdr:row>
      <xdr:rowOff>87362</xdr:rowOff>
    </xdr:to>
    <xdr:sp macro="" textlink="">
      <xdr:nvSpPr>
        <xdr:cNvPr id="8" name="AutoShape 3"/>
        <xdr:cNvSpPr>
          <a:spLocks noChangeArrowheads="1"/>
        </xdr:cNvSpPr>
      </xdr:nvSpPr>
      <xdr:spPr bwMode="auto">
        <a:xfrm>
          <a:off x="4847358" y="11332152"/>
          <a:ext cx="3255451" cy="766235"/>
        </a:xfrm>
        <a:prstGeom prst="wedgeEllipseCallout">
          <a:avLst>
            <a:gd name="adj1" fmla="val -81243"/>
            <a:gd name="adj2" fmla="val -9036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a:p>
        <a:p>
          <a:pPr algn="l" rtl="0">
            <a:lnSpc>
              <a:spcPts val="1200"/>
            </a:lnSpc>
            <a:defRPr sz="1000"/>
          </a:pPr>
          <a:r>
            <a:rPr lang="ja-JP" altLang="en-US"/>
            <a:t>市町村ごと実際に軽減した金額を記入</a:t>
          </a:r>
        </a:p>
      </xdr:txBody>
    </xdr:sp>
    <xdr:clientData/>
  </xdr:twoCellAnchor>
  <xdr:twoCellAnchor>
    <xdr:from>
      <xdr:col>0</xdr:col>
      <xdr:colOff>384464</xdr:colOff>
      <xdr:row>39</xdr:row>
      <xdr:rowOff>180109</xdr:rowOff>
    </xdr:from>
    <xdr:to>
      <xdr:col>4</xdr:col>
      <xdr:colOff>564514</xdr:colOff>
      <xdr:row>41</xdr:row>
      <xdr:rowOff>193675</xdr:rowOff>
    </xdr:to>
    <xdr:sp macro="" textlink="">
      <xdr:nvSpPr>
        <xdr:cNvPr id="9" name="AutoShape 3"/>
        <xdr:cNvSpPr>
          <a:spLocks noChangeArrowheads="1"/>
        </xdr:cNvSpPr>
      </xdr:nvSpPr>
      <xdr:spPr bwMode="auto">
        <a:xfrm>
          <a:off x="384464" y="11886334"/>
          <a:ext cx="3380450" cy="623166"/>
        </a:xfrm>
        <a:prstGeom prst="wedgeEllipseCallout">
          <a:avLst>
            <a:gd name="adj1" fmla="val 10818"/>
            <a:gd name="adj2" fmla="val -1949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a:p>
        <a:p>
          <a:pPr algn="l" rtl="0">
            <a:lnSpc>
              <a:spcPts val="1200"/>
            </a:lnSpc>
            <a:defRPr sz="1000"/>
          </a:pPr>
          <a:r>
            <a:rPr lang="ja-JP" altLang="en-US"/>
            <a:t>市町村ごと実際に軽減した件数を記入</a:t>
          </a:r>
        </a:p>
      </xdr:txBody>
    </xdr:sp>
    <xdr:clientData/>
  </xdr:twoCellAnchor>
  <xdr:twoCellAnchor>
    <xdr:from>
      <xdr:col>10</xdr:col>
      <xdr:colOff>447675</xdr:colOff>
      <xdr:row>35</xdr:row>
      <xdr:rowOff>190500</xdr:rowOff>
    </xdr:from>
    <xdr:to>
      <xdr:col>16</xdr:col>
      <xdr:colOff>514350</xdr:colOff>
      <xdr:row>41</xdr:row>
      <xdr:rowOff>19050</xdr:rowOff>
    </xdr:to>
    <xdr:grpSp>
      <xdr:nvGrpSpPr>
        <xdr:cNvPr id="10" name="グループ化 12"/>
        <xdr:cNvGrpSpPr>
          <a:grpSpLocks/>
        </xdr:cNvGrpSpPr>
      </xdr:nvGrpSpPr>
      <xdr:grpSpPr bwMode="auto">
        <a:xfrm>
          <a:off x="8911318" y="10545536"/>
          <a:ext cx="4162425" cy="1624693"/>
          <a:chOff x="8858250" y="11088165"/>
          <a:chExt cx="4169833" cy="2426753"/>
        </a:xfrm>
      </xdr:grpSpPr>
      <xdr:sp macro="" textlink="">
        <xdr:nvSpPr>
          <xdr:cNvPr id="11" name="二等辺三角形 1"/>
          <xdr:cNvSpPr>
            <a:spLocks noChangeArrowheads="1"/>
          </xdr:cNvSpPr>
        </xdr:nvSpPr>
        <xdr:spPr bwMode="auto">
          <a:xfrm rot="-728811">
            <a:off x="10417409" y="11088165"/>
            <a:ext cx="744764" cy="2222326"/>
          </a:xfrm>
          <a:prstGeom prst="triangle">
            <a:avLst>
              <a:gd name="adj" fmla="val 100000"/>
            </a:avLst>
          </a:prstGeom>
          <a:solidFill>
            <a:srgbClr val="FFFFFF"/>
          </a:solidFill>
          <a:ln w="9525" algn="ctr">
            <a:solidFill>
              <a:srgbClr val="000000"/>
            </a:solidFill>
            <a:round/>
            <a:headEnd/>
            <a:tailEnd/>
          </a:ln>
        </xdr:spPr>
      </xdr:sp>
      <xdr:sp macro="" textlink="">
        <xdr:nvSpPr>
          <xdr:cNvPr id="12" name="AutoShape 3"/>
          <xdr:cNvSpPr>
            <a:spLocks noChangeArrowheads="1"/>
          </xdr:cNvSpPr>
        </xdr:nvSpPr>
        <xdr:spPr bwMode="auto">
          <a:xfrm>
            <a:off x="8858250" y="12566532"/>
            <a:ext cx="4169833" cy="948386"/>
          </a:xfrm>
          <a:prstGeom prst="wedgeEllipseCallout">
            <a:avLst>
              <a:gd name="adj1" fmla="val 35639"/>
              <a:gd name="adj2" fmla="val -2063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a:p>
          <a:p>
            <a:pPr algn="l" rtl="0">
              <a:lnSpc>
                <a:spcPts val="1200"/>
              </a:lnSpc>
              <a:defRPr sz="1000"/>
            </a:pPr>
            <a:r>
              <a:rPr lang="ja-JP" altLang="en-US"/>
              <a:t>下関市の利用者分のみの件数及び金額を記入</a:t>
            </a:r>
            <a:endParaRPr lang="en-US" altLang="ja-JP"/>
          </a:p>
          <a:p>
            <a:pPr algn="l" rtl="0">
              <a:lnSpc>
                <a:spcPts val="1200"/>
              </a:lnSpc>
              <a:defRPr sz="1000"/>
            </a:pPr>
            <a:r>
              <a:rPr lang="ja-JP" altLang="en-US"/>
              <a:t>（他市町村分は含まない）</a:t>
            </a:r>
            <a:endParaRPr lang="en-US" altLang="ja-JP"/>
          </a:p>
        </xdr:txBody>
      </xdr:sp>
    </xdr:grpSp>
    <xdr:clientData/>
  </xdr:twoCellAnchor>
  <xdr:twoCellAnchor>
    <xdr:from>
      <xdr:col>11</xdr:col>
      <xdr:colOff>704850</xdr:colOff>
      <xdr:row>54</xdr:row>
      <xdr:rowOff>123825</xdr:rowOff>
    </xdr:from>
    <xdr:to>
      <xdr:col>16</xdr:col>
      <xdr:colOff>285750</xdr:colOff>
      <xdr:row>63</xdr:row>
      <xdr:rowOff>142875</xdr:rowOff>
    </xdr:to>
    <xdr:grpSp>
      <xdr:nvGrpSpPr>
        <xdr:cNvPr id="13" name="グループ化 12"/>
        <xdr:cNvGrpSpPr>
          <a:grpSpLocks/>
        </xdr:cNvGrpSpPr>
      </xdr:nvGrpSpPr>
      <xdr:grpSpPr bwMode="auto">
        <a:xfrm>
          <a:off x="9808029" y="16139432"/>
          <a:ext cx="3037114" cy="2005693"/>
          <a:chOff x="9989175" y="11343537"/>
          <a:chExt cx="3038908" cy="1571037"/>
        </a:xfrm>
      </xdr:grpSpPr>
      <xdr:sp macro="" textlink="">
        <xdr:nvSpPr>
          <xdr:cNvPr id="14" name="二等辺三角形 1"/>
          <xdr:cNvSpPr>
            <a:spLocks noChangeArrowheads="1"/>
          </xdr:cNvSpPr>
        </xdr:nvSpPr>
        <xdr:spPr bwMode="auto">
          <a:xfrm rot="-728811">
            <a:off x="10579092" y="11343537"/>
            <a:ext cx="907875" cy="937679"/>
          </a:xfrm>
          <a:prstGeom prst="triangle">
            <a:avLst>
              <a:gd name="adj" fmla="val 0"/>
            </a:avLst>
          </a:prstGeom>
          <a:solidFill>
            <a:srgbClr val="FFFFFF"/>
          </a:solidFill>
          <a:ln w="9525" algn="ctr">
            <a:solidFill>
              <a:srgbClr val="000000"/>
            </a:solidFill>
            <a:round/>
            <a:headEnd/>
            <a:tailEnd/>
          </a:ln>
        </xdr:spPr>
      </xdr:sp>
      <xdr:sp macro="" textlink="">
        <xdr:nvSpPr>
          <xdr:cNvPr id="15" name="AutoShape 3"/>
          <xdr:cNvSpPr>
            <a:spLocks noChangeArrowheads="1"/>
          </xdr:cNvSpPr>
        </xdr:nvSpPr>
        <xdr:spPr bwMode="auto">
          <a:xfrm>
            <a:off x="9989175" y="12121645"/>
            <a:ext cx="3038908" cy="792929"/>
          </a:xfrm>
          <a:prstGeom prst="wedgeEllipseCallout">
            <a:avLst>
              <a:gd name="adj1" fmla="val 34256"/>
              <a:gd name="adj2" fmla="val -13586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a:p>
          <a:p>
            <a:pPr algn="l" rtl="0">
              <a:lnSpc>
                <a:spcPts val="1200"/>
              </a:lnSpc>
              <a:defRPr sz="1000"/>
            </a:pPr>
            <a:r>
              <a:rPr lang="ja-JP" altLang="en-US"/>
              <a:t>マイナスの場合は、補助金が</a:t>
            </a:r>
            <a:endParaRPr lang="en-US" altLang="ja-JP"/>
          </a:p>
          <a:p>
            <a:pPr algn="l" rtl="0">
              <a:lnSpc>
                <a:spcPts val="1200"/>
              </a:lnSpc>
              <a:defRPr sz="1000"/>
            </a:pPr>
            <a:r>
              <a:rPr lang="ja-JP" altLang="en-US"/>
              <a:t>０になります。</a:t>
            </a:r>
            <a:endParaRPr lang="en-US" altLang="ja-JP"/>
          </a:p>
        </xdr:txBody>
      </xdr:sp>
    </xdr:grpSp>
    <xdr:clientData/>
  </xdr:twoCellAnchor>
  <xdr:twoCellAnchor>
    <xdr:from>
      <xdr:col>3</xdr:col>
      <xdr:colOff>120361</xdr:colOff>
      <xdr:row>4</xdr:row>
      <xdr:rowOff>55418</xdr:rowOff>
    </xdr:from>
    <xdr:to>
      <xdr:col>6</xdr:col>
      <xdr:colOff>820406</xdr:colOff>
      <xdr:row>6</xdr:row>
      <xdr:rowOff>164292</xdr:rowOff>
    </xdr:to>
    <xdr:sp macro="" textlink="">
      <xdr:nvSpPr>
        <xdr:cNvPr id="16" name="AutoShape 3"/>
        <xdr:cNvSpPr>
          <a:spLocks noChangeArrowheads="1"/>
        </xdr:cNvSpPr>
      </xdr:nvSpPr>
      <xdr:spPr bwMode="auto">
        <a:xfrm>
          <a:off x="2673061" y="1160318"/>
          <a:ext cx="2795545" cy="661324"/>
        </a:xfrm>
        <a:prstGeom prst="wedgeEllipseCallout">
          <a:avLst>
            <a:gd name="adj1" fmla="val -41894"/>
            <a:gd name="adj2" fmla="val -1063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en-US" altLang="ja-JP"/>
        </a:p>
        <a:p>
          <a:pPr algn="l" rtl="0">
            <a:lnSpc>
              <a:spcPts val="1300"/>
            </a:lnSpc>
            <a:defRPr sz="1000"/>
          </a:pPr>
          <a:r>
            <a:rPr lang="ja-JP" altLang="en-US" sz="1200"/>
            <a:t>対象サービスを選択する</a:t>
          </a:r>
          <a:endParaRPr lang="en-US" altLang="ja-JP" sz="1200"/>
        </a:p>
        <a:p>
          <a:pPr algn="l" rtl="0">
            <a:lnSpc>
              <a:spcPts val="1300"/>
            </a:lnSpc>
            <a:defRPr sz="1000"/>
          </a:pP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xdr:row>
          <xdr:rowOff>0</xdr:rowOff>
        </xdr:from>
        <xdr:to>
          <xdr:col>4</xdr:col>
          <xdr:colOff>561975</xdr:colOff>
          <xdr:row>2</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xdr:row>
          <xdr:rowOff>266700</xdr:rowOff>
        </xdr:from>
        <xdr:to>
          <xdr:col>4</xdr:col>
          <xdr:colOff>561975</xdr:colOff>
          <xdr:row>2</xdr:row>
          <xdr:rowOff>247650</xdr:rowOff>
        </xdr:to>
        <xdr:sp macro="" textlink="">
          <xdr:nvSpPr>
            <xdr:cNvPr id="3074" name="Drop Down 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0000"/>
    <pageSetUpPr fitToPage="1"/>
  </sheetPr>
  <dimension ref="A1:T88"/>
  <sheetViews>
    <sheetView tabSelected="1" zoomScale="70" zoomScaleNormal="70" zoomScaleSheetLayoutView="55" workbookViewId="0">
      <selection activeCell="A8" sqref="A8:Q9"/>
    </sheetView>
  </sheetViews>
  <sheetFormatPr defaultRowHeight="13.5" x14ac:dyDescent="0.15"/>
  <cols>
    <col min="1" max="1" width="17.25" style="8" customWidth="1"/>
    <col min="2" max="2" width="7.75" style="8" customWidth="1"/>
    <col min="3" max="4" width="8.5" style="8" customWidth="1"/>
    <col min="5" max="6" width="9.5" style="8" customWidth="1"/>
    <col min="7" max="8" width="16.625" style="8" customWidth="1"/>
    <col min="9" max="11" width="8.375" style="8" customWidth="1"/>
    <col min="12" max="12" width="16.5" style="8" customWidth="1"/>
    <col min="13" max="13" width="3" style="8" customWidth="1"/>
    <col min="14" max="15" width="8.125" style="8" customWidth="1"/>
    <col min="16" max="17" width="9.5" style="8" customWidth="1"/>
    <col min="18" max="18" width="9" style="8" customWidth="1"/>
    <col min="19" max="19" width="13.375" style="8" bestFit="1" customWidth="1"/>
    <col min="20" max="20" width="27.5" style="8" customWidth="1"/>
    <col min="21" max="16384" width="9" style="5"/>
  </cols>
  <sheetData>
    <row r="1" spans="1:20" ht="21.75" customHeight="1" x14ac:dyDescent="0.15">
      <c r="A1" s="1" t="s">
        <v>0</v>
      </c>
      <c r="B1" s="2"/>
      <c r="C1" s="2"/>
      <c r="D1" s="2"/>
      <c r="E1" s="2"/>
      <c r="F1" s="2"/>
      <c r="G1" s="2"/>
      <c r="H1" s="2"/>
      <c r="I1" s="2"/>
      <c r="J1" s="2"/>
      <c r="K1" s="2"/>
      <c r="L1" s="2"/>
      <c r="M1" s="2"/>
      <c r="N1" s="2"/>
      <c r="O1" s="2"/>
      <c r="P1" s="2"/>
      <c r="Q1" s="2"/>
      <c r="R1" s="3"/>
      <c r="S1" s="4">
        <v>1</v>
      </c>
      <c r="T1" s="4">
        <v>18</v>
      </c>
    </row>
    <row r="2" spans="1:20" ht="21.75" customHeight="1" x14ac:dyDescent="0.15">
      <c r="A2" s="6" t="s">
        <v>1</v>
      </c>
      <c r="B2" s="7"/>
      <c r="C2" s="7"/>
      <c r="D2" s="7"/>
      <c r="E2" s="7"/>
      <c r="R2" s="4">
        <v>1</v>
      </c>
      <c r="S2" s="9" t="s">
        <v>2</v>
      </c>
      <c r="T2" s="9" t="s">
        <v>3</v>
      </c>
    </row>
    <row r="3" spans="1:20" ht="21.75" customHeight="1" x14ac:dyDescent="0.15">
      <c r="A3" s="6" t="s">
        <v>4</v>
      </c>
      <c r="B3" s="7"/>
      <c r="C3" s="7"/>
      <c r="D3" s="7"/>
      <c r="E3" s="7"/>
      <c r="R3" s="4">
        <v>2</v>
      </c>
      <c r="S3" s="9"/>
      <c r="T3" s="9" t="s">
        <v>5</v>
      </c>
    </row>
    <row r="4" spans="1:20" ht="21.75" customHeight="1" x14ac:dyDescent="0.15">
      <c r="A4" s="10" t="s">
        <v>6</v>
      </c>
      <c r="B4" s="11">
        <v>3</v>
      </c>
      <c r="C4" s="12" t="s">
        <v>7</v>
      </c>
      <c r="D4" s="7"/>
      <c r="E4" s="7"/>
      <c r="G4" s="216" t="str">
        <f>"令和"&amp;B4&amp;" 年 "&amp;B5&amp;" 月 ～ 令和" &amp; 4&amp;" 年 "&amp;B6&amp;" 月サービス分"</f>
        <v>令和3 年 4 月 ～ 令和4 年 3 月サービス分</v>
      </c>
      <c r="H4" s="217"/>
      <c r="I4" s="217"/>
      <c r="J4" s="217"/>
      <c r="K4" s="217"/>
      <c r="L4" s="217"/>
      <c r="R4" s="4">
        <v>3</v>
      </c>
      <c r="S4" s="9"/>
      <c r="T4" s="9" t="s">
        <v>8</v>
      </c>
    </row>
    <row r="5" spans="1:20" ht="21.75" customHeight="1" x14ac:dyDescent="0.15">
      <c r="A5" s="6" t="s">
        <v>9</v>
      </c>
      <c r="B5" s="13">
        <v>4</v>
      </c>
      <c r="C5" s="12" t="s">
        <v>10</v>
      </c>
      <c r="D5" s="7"/>
      <c r="E5" s="7"/>
      <c r="G5" s="217"/>
      <c r="H5" s="217"/>
      <c r="I5" s="217"/>
      <c r="J5" s="217"/>
      <c r="K5" s="217"/>
      <c r="L5" s="217"/>
      <c r="R5" s="4">
        <v>4</v>
      </c>
      <c r="S5" s="9"/>
      <c r="T5" s="14" t="s">
        <v>11</v>
      </c>
    </row>
    <row r="6" spans="1:20" ht="21.75" customHeight="1" x14ac:dyDescent="0.15">
      <c r="A6" s="15" t="s">
        <v>12</v>
      </c>
      <c r="B6" s="13">
        <v>3</v>
      </c>
      <c r="C6" s="16" t="s">
        <v>13</v>
      </c>
      <c r="D6" s="7"/>
      <c r="E6" s="7"/>
      <c r="R6" s="4">
        <v>5</v>
      </c>
      <c r="S6" s="9"/>
      <c r="T6" s="14" t="s">
        <v>14</v>
      </c>
    </row>
    <row r="7" spans="1:20" ht="22.5" customHeight="1" x14ac:dyDescent="0.15">
      <c r="A7" s="17"/>
      <c r="B7" s="18"/>
      <c r="C7" s="19"/>
      <c r="D7" s="20"/>
      <c r="R7" s="4">
        <v>6</v>
      </c>
      <c r="S7" s="9"/>
      <c r="T7" s="14" t="s">
        <v>15</v>
      </c>
    </row>
    <row r="8" spans="1:20" ht="24.75" customHeight="1" x14ac:dyDescent="0.15">
      <c r="A8" s="218" t="s">
        <v>90</v>
      </c>
      <c r="B8" s="219"/>
      <c r="C8" s="219"/>
      <c r="D8" s="219"/>
      <c r="E8" s="219"/>
      <c r="F8" s="219"/>
      <c r="G8" s="219"/>
      <c r="H8" s="219"/>
      <c r="I8" s="219"/>
      <c r="J8" s="219"/>
      <c r="K8" s="219"/>
      <c r="L8" s="219"/>
      <c r="M8" s="219"/>
      <c r="N8" s="219"/>
      <c r="O8" s="219"/>
      <c r="P8" s="219"/>
      <c r="Q8" s="219"/>
      <c r="R8" s="4">
        <v>7</v>
      </c>
      <c r="S8" s="14"/>
      <c r="T8" s="14" t="s">
        <v>16</v>
      </c>
    </row>
    <row r="9" spans="1:20" ht="22.5" customHeight="1" x14ac:dyDescent="0.15">
      <c r="A9" s="219"/>
      <c r="B9" s="219"/>
      <c r="C9" s="219"/>
      <c r="D9" s="219"/>
      <c r="E9" s="219"/>
      <c r="F9" s="219"/>
      <c r="G9" s="219"/>
      <c r="H9" s="219"/>
      <c r="I9" s="219"/>
      <c r="J9" s="219"/>
      <c r="K9" s="219"/>
      <c r="L9" s="219"/>
      <c r="M9" s="219"/>
      <c r="N9" s="219"/>
      <c r="O9" s="219"/>
      <c r="P9" s="219"/>
      <c r="Q9" s="219"/>
      <c r="R9" s="4">
        <v>8</v>
      </c>
      <c r="S9" s="14"/>
      <c r="T9" s="14" t="s">
        <v>17</v>
      </c>
    </row>
    <row r="10" spans="1:20" ht="21.75" customHeight="1" x14ac:dyDescent="0.15">
      <c r="A10" s="220"/>
      <c r="B10" s="221"/>
      <c r="C10" s="221"/>
      <c r="D10" s="221"/>
      <c r="E10" s="221"/>
      <c r="F10" s="221"/>
      <c r="G10" s="221"/>
      <c r="H10" s="221"/>
      <c r="I10" s="221"/>
      <c r="J10" s="221"/>
      <c r="K10" s="221"/>
      <c r="L10" s="221"/>
      <c r="M10" s="221"/>
      <c r="N10" s="221"/>
      <c r="O10" s="221"/>
      <c r="P10" s="221"/>
      <c r="Q10" s="221"/>
      <c r="R10" s="4">
        <v>9</v>
      </c>
      <c r="S10" s="14"/>
      <c r="T10" s="14" t="s">
        <v>18</v>
      </c>
    </row>
    <row r="11" spans="1:20" ht="21.75" customHeight="1" x14ac:dyDescent="0.15">
      <c r="A11" s="221"/>
      <c r="B11" s="221"/>
      <c r="C11" s="221"/>
      <c r="D11" s="221"/>
      <c r="E11" s="221"/>
      <c r="F11" s="221"/>
      <c r="G11" s="221"/>
      <c r="H11" s="221"/>
      <c r="I11" s="221"/>
      <c r="J11" s="221"/>
      <c r="K11" s="221"/>
      <c r="L11" s="221"/>
      <c r="M11" s="221"/>
      <c r="N11" s="221"/>
      <c r="O11" s="221"/>
      <c r="P11" s="221"/>
      <c r="Q11" s="221"/>
      <c r="R11" s="4">
        <v>10</v>
      </c>
      <c r="S11" s="14"/>
      <c r="T11" s="14" t="s">
        <v>19</v>
      </c>
    </row>
    <row r="12" spans="1:20" ht="30" customHeight="1" x14ac:dyDescent="0.15">
      <c r="A12" s="222" t="s">
        <v>20</v>
      </c>
      <c r="B12" s="129"/>
      <c r="C12" s="224" t="str">
        <f>IF(ISBLANK(T1),"",VLOOKUP(T1,R2:T19,3))</f>
        <v>地域密着型介護老人福祉施設</v>
      </c>
      <c r="D12" s="225"/>
      <c r="E12" s="225"/>
      <c r="F12" s="225"/>
      <c r="G12" s="225"/>
      <c r="H12" s="21" t="s">
        <v>21</v>
      </c>
      <c r="I12" s="226"/>
      <c r="J12" s="227"/>
      <c r="K12" s="228"/>
      <c r="L12" s="22"/>
      <c r="M12" s="22"/>
      <c r="N12" s="22"/>
      <c r="O12" s="22"/>
      <c r="P12" s="22"/>
      <c r="Q12" s="22"/>
      <c r="R12" s="4">
        <v>11</v>
      </c>
      <c r="S12" s="14"/>
      <c r="T12" s="14" t="s">
        <v>22</v>
      </c>
    </row>
    <row r="13" spans="1:20" ht="30" customHeight="1" x14ac:dyDescent="0.15">
      <c r="A13" s="223"/>
      <c r="B13" s="129"/>
      <c r="C13" s="225"/>
      <c r="D13" s="225"/>
      <c r="E13" s="225"/>
      <c r="F13" s="225"/>
      <c r="G13" s="225"/>
      <c r="H13" s="21" t="s">
        <v>23</v>
      </c>
      <c r="I13" s="229"/>
      <c r="J13" s="227"/>
      <c r="K13" s="227"/>
      <c r="L13" s="227"/>
      <c r="M13" s="227"/>
      <c r="N13" s="227"/>
      <c r="O13" s="227"/>
      <c r="P13" s="228"/>
      <c r="Q13" s="228"/>
      <c r="R13" s="4">
        <v>12</v>
      </c>
      <c r="S13" s="14"/>
      <c r="T13" s="14" t="s">
        <v>24</v>
      </c>
    </row>
    <row r="14" spans="1:20" ht="22.5" customHeight="1" x14ac:dyDescent="0.15">
      <c r="A14" s="23"/>
      <c r="B14" s="23"/>
      <c r="C14" s="23"/>
      <c r="D14" s="23"/>
      <c r="E14" s="23"/>
      <c r="F14" s="23"/>
      <c r="G14" s="23"/>
      <c r="H14" s="23"/>
      <c r="I14" s="23"/>
      <c r="J14" s="23"/>
      <c r="K14" s="23"/>
      <c r="L14" s="23"/>
      <c r="M14" s="23"/>
      <c r="N14" s="23"/>
      <c r="O14" s="23"/>
      <c r="P14" s="23"/>
      <c r="Q14" s="23"/>
      <c r="R14" s="4">
        <v>13</v>
      </c>
      <c r="S14" s="14"/>
      <c r="T14" s="24" t="s">
        <v>25</v>
      </c>
    </row>
    <row r="15" spans="1:20" ht="24" customHeight="1" thickBot="1" x14ac:dyDescent="0.2">
      <c r="A15" s="25" t="s">
        <v>26</v>
      </c>
      <c r="B15" s="26"/>
      <c r="C15" s="26"/>
      <c r="D15" s="23"/>
      <c r="E15" s="23"/>
      <c r="F15" s="23"/>
      <c r="G15" s="23"/>
      <c r="H15" s="23"/>
      <c r="I15" s="23"/>
      <c r="J15" s="23"/>
      <c r="K15" s="23"/>
      <c r="L15" s="23"/>
      <c r="M15" s="23"/>
      <c r="N15" s="23"/>
      <c r="O15" s="23"/>
      <c r="P15" s="23"/>
      <c r="Q15" s="23"/>
      <c r="R15" s="4">
        <v>14</v>
      </c>
      <c r="S15" s="14"/>
      <c r="T15" s="24" t="s">
        <v>27</v>
      </c>
    </row>
    <row r="16" spans="1:20" ht="24" customHeight="1" x14ac:dyDescent="0.15">
      <c r="A16" s="240" t="s">
        <v>12</v>
      </c>
      <c r="B16" s="242" t="s">
        <v>28</v>
      </c>
      <c r="C16" s="171"/>
      <c r="D16" s="171"/>
      <c r="E16" s="171"/>
      <c r="F16" s="171"/>
      <c r="G16" s="171"/>
      <c r="H16" s="171"/>
      <c r="I16" s="171"/>
      <c r="J16" s="171"/>
      <c r="K16" s="171"/>
      <c r="L16" s="171"/>
      <c r="M16" s="171"/>
      <c r="N16" s="171"/>
      <c r="O16" s="171"/>
      <c r="P16" s="171"/>
      <c r="Q16" s="172"/>
      <c r="R16" s="4">
        <v>15</v>
      </c>
      <c r="S16" s="14"/>
      <c r="T16" s="9" t="s">
        <v>29</v>
      </c>
    </row>
    <row r="17" spans="1:20" ht="24" customHeight="1" x14ac:dyDescent="0.15">
      <c r="A17" s="241"/>
      <c r="B17" s="243" t="s">
        <v>30</v>
      </c>
      <c r="C17" s="245" t="s">
        <v>31</v>
      </c>
      <c r="D17" s="246"/>
      <c r="E17" s="246"/>
      <c r="F17" s="246"/>
      <c r="G17" s="246"/>
      <c r="H17" s="247"/>
      <c r="I17" s="248" t="s">
        <v>32</v>
      </c>
      <c r="J17" s="245" t="s">
        <v>33</v>
      </c>
      <c r="K17" s="246"/>
      <c r="L17" s="246"/>
      <c r="M17" s="246"/>
      <c r="N17" s="246"/>
      <c r="O17" s="246"/>
      <c r="P17" s="246"/>
      <c r="Q17" s="250"/>
      <c r="R17" s="4">
        <v>16</v>
      </c>
      <c r="S17" s="14"/>
      <c r="T17" s="14" t="s">
        <v>34</v>
      </c>
    </row>
    <row r="18" spans="1:20" ht="24" customHeight="1" thickBot="1" x14ac:dyDescent="0.2">
      <c r="A18" s="241"/>
      <c r="B18" s="244"/>
      <c r="C18" s="251"/>
      <c r="D18" s="251"/>
      <c r="E18" s="252" t="s">
        <v>35</v>
      </c>
      <c r="F18" s="253"/>
      <c r="G18" s="27" t="s">
        <v>36</v>
      </c>
      <c r="H18" s="28" t="s">
        <v>37</v>
      </c>
      <c r="I18" s="249"/>
      <c r="J18" s="254"/>
      <c r="K18" s="181"/>
      <c r="L18" s="29" t="s">
        <v>35</v>
      </c>
      <c r="M18" s="230" t="s">
        <v>36</v>
      </c>
      <c r="N18" s="255"/>
      <c r="O18" s="256"/>
      <c r="P18" s="230" t="s">
        <v>37</v>
      </c>
      <c r="Q18" s="231"/>
      <c r="R18" s="4"/>
      <c r="S18" s="14"/>
      <c r="T18" s="9"/>
    </row>
    <row r="19" spans="1:20" ht="24" customHeight="1" thickTop="1" x14ac:dyDescent="0.15">
      <c r="A19" s="30">
        <v>44287</v>
      </c>
      <c r="B19" s="31"/>
      <c r="C19" s="232">
        <f>+E19+G19+H19</f>
        <v>0</v>
      </c>
      <c r="D19" s="233"/>
      <c r="E19" s="192"/>
      <c r="F19" s="234"/>
      <c r="G19" s="31"/>
      <c r="H19" s="32"/>
      <c r="I19" s="31"/>
      <c r="J19" s="232">
        <f>L19+M19+P19</f>
        <v>0</v>
      </c>
      <c r="K19" s="235"/>
      <c r="L19" s="33"/>
      <c r="M19" s="236"/>
      <c r="N19" s="236"/>
      <c r="O19" s="237"/>
      <c r="P19" s="238"/>
      <c r="Q19" s="239"/>
      <c r="R19" s="4"/>
      <c r="S19" s="14"/>
      <c r="T19" s="14"/>
    </row>
    <row r="20" spans="1:20" ht="24" customHeight="1" x14ac:dyDescent="0.15">
      <c r="A20" s="34">
        <v>44317</v>
      </c>
      <c r="B20" s="35"/>
      <c r="C20" s="208">
        <f t="shared" ref="C20:C30" si="0">+E20+G20+H20</f>
        <v>0</v>
      </c>
      <c r="D20" s="209"/>
      <c r="E20" s="142"/>
      <c r="F20" s="210"/>
      <c r="G20" s="35"/>
      <c r="H20" s="36"/>
      <c r="I20" s="35"/>
      <c r="J20" s="208">
        <f>L20+M20+P20</f>
        <v>0</v>
      </c>
      <c r="K20" s="211"/>
      <c r="L20" s="37"/>
      <c r="M20" s="212"/>
      <c r="N20" s="212"/>
      <c r="O20" s="213"/>
      <c r="P20" s="214"/>
      <c r="Q20" s="215"/>
    </row>
    <row r="21" spans="1:20" ht="24" customHeight="1" x14ac:dyDescent="0.15">
      <c r="A21" s="92">
        <v>44348</v>
      </c>
      <c r="B21" s="35"/>
      <c r="C21" s="208">
        <f t="shared" si="0"/>
        <v>0</v>
      </c>
      <c r="D21" s="209"/>
      <c r="E21" s="142"/>
      <c r="F21" s="210"/>
      <c r="G21" s="35"/>
      <c r="H21" s="36"/>
      <c r="I21" s="35"/>
      <c r="J21" s="208">
        <f t="shared" ref="J21:J29" si="1">L21+M21+P21</f>
        <v>0</v>
      </c>
      <c r="K21" s="211"/>
      <c r="L21" s="37"/>
      <c r="M21" s="212"/>
      <c r="N21" s="212"/>
      <c r="O21" s="213"/>
      <c r="P21" s="214"/>
      <c r="Q21" s="215"/>
      <c r="S21" s="38"/>
    </row>
    <row r="22" spans="1:20" ht="24" customHeight="1" x14ac:dyDescent="0.15">
      <c r="A22" s="34">
        <v>44378</v>
      </c>
      <c r="B22" s="35"/>
      <c r="C22" s="208">
        <f t="shared" si="0"/>
        <v>0</v>
      </c>
      <c r="D22" s="209"/>
      <c r="E22" s="142"/>
      <c r="F22" s="210"/>
      <c r="G22" s="35"/>
      <c r="H22" s="36"/>
      <c r="I22" s="35"/>
      <c r="J22" s="208">
        <f t="shared" si="1"/>
        <v>0</v>
      </c>
      <c r="K22" s="211"/>
      <c r="L22" s="37"/>
      <c r="M22" s="212"/>
      <c r="N22" s="212"/>
      <c r="O22" s="213"/>
      <c r="P22" s="214"/>
      <c r="Q22" s="215"/>
      <c r="S22" s="20"/>
    </row>
    <row r="23" spans="1:20" ht="24" customHeight="1" x14ac:dyDescent="0.15">
      <c r="A23" s="92">
        <v>44409</v>
      </c>
      <c r="B23" s="35"/>
      <c r="C23" s="208">
        <f t="shared" si="0"/>
        <v>0</v>
      </c>
      <c r="D23" s="209"/>
      <c r="E23" s="142"/>
      <c r="F23" s="210"/>
      <c r="G23" s="35"/>
      <c r="H23" s="36"/>
      <c r="I23" s="35"/>
      <c r="J23" s="208">
        <f t="shared" si="1"/>
        <v>0</v>
      </c>
      <c r="K23" s="211"/>
      <c r="L23" s="37"/>
      <c r="M23" s="212"/>
      <c r="N23" s="212"/>
      <c r="O23" s="213"/>
      <c r="P23" s="214"/>
      <c r="Q23" s="215"/>
      <c r="S23" s="20"/>
    </row>
    <row r="24" spans="1:20" ht="24" customHeight="1" x14ac:dyDescent="0.15">
      <c r="A24" s="34">
        <v>44440</v>
      </c>
      <c r="B24" s="35"/>
      <c r="C24" s="208">
        <f t="shared" si="0"/>
        <v>0</v>
      </c>
      <c r="D24" s="209"/>
      <c r="E24" s="142"/>
      <c r="F24" s="210"/>
      <c r="G24" s="35"/>
      <c r="H24" s="36"/>
      <c r="I24" s="35"/>
      <c r="J24" s="208">
        <f t="shared" si="1"/>
        <v>0</v>
      </c>
      <c r="K24" s="211"/>
      <c r="L24" s="37"/>
      <c r="M24" s="212"/>
      <c r="N24" s="212"/>
      <c r="O24" s="213"/>
      <c r="P24" s="214"/>
      <c r="Q24" s="215"/>
      <c r="S24" s="39"/>
    </row>
    <row r="25" spans="1:20" ht="24" customHeight="1" x14ac:dyDescent="0.15">
      <c r="A25" s="92">
        <v>44470</v>
      </c>
      <c r="B25" s="35"/>
      <c r="C25" s="208">
        <f t="shared" si="0"/>
        <v>0</v>
      </c>
      <c r="D25" s="209"/>
      <c r="E25" s="142"/>
      <c r="F25" s="210"/>
      <c r="G25" s="35"/>
      <c r="H25" s="36"/>
      <c r="I25" s="35"/>
      <c r="J25" s="208">
        <f t="shared" si="1"/>
        <v>0</v>
      </c>
      <c r="K25" s="211"/>
      <c r="L25" s="37"/>
      <c r="M25" s="212"/>
      <c r="N25" s="212"/>
      <c r="O25" s="213"/>
      <c r="P25" s="214"/>
      <c r="Q25" s="215"/>
      <c r="S25" s="39"/>
    </row>
    <row r="26" spans="1:20" ht="24" customHeight="1" x14ac:dyDescent="0.15">
      <c r="A26" s="34">
        <v>44501</v>
      </c>
      <c r="B26" s="35"/>
      <c r="C26" s="208">
        <f t="shared" si="0"/>
        <v>0</v>
      </c>
      <c r="D26" s="209"/>
      <c r="E26" s="142"/>
      <c r="F26" s="210"/>
      <c r="G26" s="35"/>
      <c r="H26" s="36"/>
      <c r="I26" s="35"/>
      <c r="J26" s="208">
        <f t="shared" si="1"/>
        <v>0</v>
      </c>
      <c r="K26" s="211"/>
      <c r="L26" s="37"/>
      <c r="M26" s="212"/>
      <c r="N26" s="212"/>
      <c r="O26" s="213"/>
      <c r="P26" s="214"/>
      <c r="Q26" s="215"/>
    </row>
    <row r="27" spans="1:20" ht="24" customHeight="1" x14ac:dyDescent="0.15">
      <c r="A27" s="92">
        <v>44531</v>
      </c>
      <c r="B27" s="35"/>
      <c r="C27" s="208">
        <f t="shared" si="0"/>
        <v>0</v>
      </c>
      <c r="D27" s="209"/>
      <c r="E27" s="142"/>
      <c r="F27" s="210"/>
      <c r="G27" s="35"/>
      <c r="H27" s="36"/>
      <c r="I27" s="35"/>
      <c r="J27" s="208">
        <f t="shared" si="1"/>
        <v>0</v>
      </c>
      <c r="K27" s="211"/>
      <c r="L27" s="37"/>
      <c r="M27" s="212"/>
      <c r="N27" s="212"/>
      <c r="O27" s="213"/>
      <c r="P27" s="214"/>
      <c r="Q27" s="215"/>
    </row>
    <row r="28" spans="1:20" ht="24" customHeight="1" x14ac:dyDescent="0.15">
      <c r="A28" s="34">
        <v>44562</v>
      </c>
      <c r="B28" s="35"/>
      <c r="C28" s="208">
        <f t="shared" si="0"/>
        <v>0</v>
      </c>
      <c r="D28" s="209"/>
      <c r="E28" s="142"/>
      <c r="F28" s="210"/>
      <c r="G28" s="35"/>
      <c r="H28" s="36"/>
      <c r="I28" s="35"/>
      <c r="J28" s="208">
        <f t="shared" si="1"/>
        <v>0</v>
      </c>
      <c r="K28" s="211"/>
      <c r="L28" s="37"/>
      <c r="M28" s="212"/>
      <c r="N28" s="212"/>
      <c r="O28" s="213"/>
      <c r="P28" s="214"/>
      <c r="Q28" s="215"/>
    </row>
    <row r="29" spans="1:20" ht="24" customHeight="1" x14ac:dyDescent="0.15">
      <c r="A29" s="92">
        <v>44593</v>
      </c>
      <c r="B29" s="35"/>
      <c r="C29" s="208">
        <f t="shared" si="0"/>
        <v>0</v>
      </c>
      <c r="D29" s="209"/>
      <c r="E29" s="142"/>
      <c r="F29" s="210"/>
      <c r="G29" s="35"/>
      <c r="H29" s="36"/>
      <c r="I29" s="35"/>
      <c r="J29" s="208">
        <f t="shared" si="1"/>
        <v>0</v>
      </c>
      <c r="K29" s="211"/>
      <c r="L29" s="37"/>
      <c r="M29" s="212"/>
      <c r="N29" s="212"/>
      <c r="O29" s="213"/>
      <c r="P29" s="214"/>
      <c r="Q29" s="215"/>
    </row>
    <row r="30" spans="1:20" ht="24" customHeight="1" thickBot="1" x14ac:dyDescent="0.2">
      <c r="A30" s="34">
        <v>44621</v>
      </c>
      <c r="B30" s="40"/>
      <c r="C30" s="194">
        <f t="shared" si="0"/>
        <v>0</v>
      </c>
      <c r="D30" s="195"/>
      <c r="E30" s="196"/>
      <c r="F30" s="197"/>
      <c r="G30" s="40"/>
      <c r="H30" s="41"/>
      <c r="I30" s="40"/>
      <c r="J30" s="194">
        <f>L30+M30+P30</f>
        <v>0</v>
      </c>
      <c r="K30" s="198"/>
      <c r="L30" s="42"/>
      <c r="M30" s="199"/>
      <c r="N30" s="199"/>
      <c r="O30" s="200"/>
      <c r="P30" s="201"/>
      <c r="Q30" s="202"/>
    </row>
    <row r="31" spans="1:20" s="8" customFormat="1" ht="24" customHeight="1" thickTop="1" thickBot="1" x14ac:dyDescent="0.2">
      <c r="A31" s="43" t="s">
        <v>38</v>
      </c>
      <c r="B31" s="44">
        <f>SUM(B19:B30)</f>
        <v>0</v>
      </c>
      <c r="C31" s="140">
        <f>SUM(C19:D30)</f>
        <v>0</v>
      </c>
      <c r="D31" s="203"/>
      <c r="E31" s="140">
        <f>SUM(E19:F30)</f>
        <v>0</v>
      </c>
      <c r="F31" s="203"/>
      <c r="G31" s="44">
        <f>SUM(G19:G30)</f>
        <v>0</v>
      </c>
      <c r="H31" s="45">
        <f>SUM(H19:H30)</f>
        <v>0</v>
      </c>
      <c r="I31" s="44">
        <f>SUM(I19:I30)</f>
        <v>0</v>
      </c>
      <c r="J31" s="140">
        <f>SUM(J19:K30)</f>
        <v>0</v>
      </c>
      <c r="K31" s="138"/>
      <c r="L31" s="46">
        <f>SUM(L19:L30)</f>
        <v>0</v>
      </c>
      <c r="M31" s="204">
        <f>SUM(M19:M30)</f>
        <v>0</v>
      </c>
      <c r="N31" s="204"/>
      <c r="O31" s="205"/>
      <c r="P31" s="206">
        <f>SUM(P19:P30)</f>
        <v>0</v>
      </c>
      <c r="Q31" s="207"/>
    </row>
    <row r="32" spans="1:20" s="8" customFormat="1" ht="22.5" customHeight="1" x14ac:dyDescent="0.15">
      <c r="A32" s="47"/>
      <c r="B32" s="48"/>
      <c r="C32" s="48"/>
      <c r="D32" s="48"/>
      <c r="E32" s="48"/>
      <c r="F32" s="48"/>
      <c r="G32" s="48"/>
      <c r="H32" s="48"/>
      <c r="I32" s="48"/>
      <c r="J32" s="48"/>
      <c r="K32" s="48"/>
      <c r="L32" s="49"/>
      <c r="M32" s="49"/>
      <c r="N32" s="49"/>
      <c r="O32" s="49"/>
      <c r="P32" s="49"/>
      <c r="Q32" s="49"/>
    </row>
    <row r="33" spans="1:17" s="8" customFormat="1" ht="21" customHeight="1" thickBot="1" x14ac:dyDescent="0.2">
      <c r="A33" s="23"/>
      <c r="B33" s="23"/>
      <c r="C33" s="23"/>
      <c r="D33" s="23"/>
      <c r="E33" s="23"/>
      <c r="F33" s="23"/>
      <c r="G33" s="23"/>
      <c r="H33" s="23"/>
      <c r="I33" s="23"/>
      <c r="J33" s="23"/>
      <c r="K33" s="23"/>
      <c r="L33" s="50" t="s">
        <v>39</v>
      </c>
      <c r="M33" s="23"/>
      <c r="N33" s="23"/>
      <c r="O33" s="23"/>
      <c r="P33" s="23"/>
      <c r="Q33" s="23"/>
    </row>
    <row r="34" spans="1:17" s="8" customFormat="1" ht="24" customHeight="1" thickBot="1" x14ac:dyDescent="0.2">
      <c r="A34" s="50" t="s">
        <v>40</v>
      </c>
      <c r="B34" s="51"/>
      <c r="C34" s="52"/>
      <c r="D34" s="52"/>
      <c r="E34" s="52"/>
      <c r="F34" s="51"/>
      <c r="G34" s="53"/>
      <c r="H34" s="53"/>
      <c r="I34" s="53"/>
      <c r="J34" s="23"/>
      <c r="K34" s="23"/>
      <c r="L34" s="166" t="s">
        <v>12</v>
      </c>
      <c r="M34" s="167"/>
      <c r="N34" s="170" t="s">
        <v>41</v>
      </c>
      <c r="O34" s="171"/>
      <c r="P34" s="171"/>
      <c r="Q34" s="172"/>
    </row>
    <row r="35" spans="1:17" s="8" customFormat="1" ht="24" customHeight="1" thickBot="1" x14ac:dyDescent="0.2">
      <c r="A35" s="173" t="s">
        <v>42</v>
      </c>
      <c r="B35" s="174"/>
      <c r="C35" s="175" t="s">
        <v>43</v>
      </c>
      <c r="D35" s="176"/>
      <c r="E35" s="175" t="s">
        <v>44</v>
      </c>
      <c r="F35" s="176"/>
      <c r="G35" s="54" t="s">
        <v>45</v>
      </c>
      <c r="H35" s="177" t="s">
        <v>46</v>
      </c>
      <c r="I35" s="178"/>
      <c r="J35" s="23"/>
      <c r="K35" s="23"/>
      <c r="L35" s="168"/>
      <c r="M35" s="169"/>
      <c r="N35" s="179" t="s">
        <v>43</v>
      </c>
      <c r="O35" s="180"/>
      <c r="P35" s="182" t="s">
        <v>47</v>
      </c>
      <c r="Q35" s="183"/>
    </row>
    <row r="36" spans="1:17" s="8" customFormat="1" ht="24" customHeight="1" thickTop="1" thickBot="1" x14ac:dyDescent="0.2">
      <c r="A36" s="186" t="s">
        <v>48</v>
      </c>
      <c r="B36" s="187"/>
      <c r="C36" s="163"/>
      <c r="D36" s="163"/>
      <c r="E36" s="163"/>
      <c r="F36" s="163"/>
      <c r="G36" s="55" t="str">
        <f>IF(ISBLANK(E36),"",ROUND(E36/D$55,4))</f>
        <v/>
      </c>
      <c r="H36" s="164" t="str">
        <f>IF(ISBLANK(E36),"",ROUNDDOWN(K$55*G36,))</f>
        <v/>
      </c>
      <c r="I36" s="165"/>
      <c r="J36" s="23"/>
      <c r="K36" s="23"/>
      <c r="L36" s="168"/>
      <c r="M36" s="169"/>
      <c r="N36" s="181"/>
      <c r="O36" s="181"/>
      <c r="P36" s="184"/>
      <c r="Q36" s="185"/>
    </row>
    <row r="37" spans="1:17" s="8" customFormat="1" ht="24" customHeight="1" thickTop="1" x14ac:dyDescent="0.15">
      <c r="A37" s="157"/>
      <c r="B37" s="158"/>
      <c r="C37" s="159"/>
      <c r="D37" s="159"/>
      <c r="E37" s="159"/>
      <c r="F37" s="159"/>
      <c r="G37" s="56" t="str">
        <f t="shared" ref="G37:G44" si="2">IF(ISBLANK(E37),"",ROUND(E37/D$55,4))</f>
        <v/>
      </c>
      <c r="H37" s="160" t="str">
        <f t="shared" ref="H37:H44" si="3">IF(ISBLANK(E37),"",ROUNDDOWN(K$55*G37,))</f>
        <v/>
      </c>
      <c r="I37" s="161"/>
      <c r="J37" s="23"/>
      <c r="K37" s="23"/>
      <c r="L37" s="188">
        <f>A19</f>
        <v>44287</v>
      </c>
      <c r="M37" s="189"/>
      <c r="N37" s="190"/>
      <c r="O37" s="191"/>
      <c r="P37" s="192"/>
      <c r="Q37" s="193"/>
    </row>
    <row r="38" spans="1:17" s="8" customFormat="1" ht="24" customHeight="1" x14ac:dyDescent="0.15">
      <c r="A38" s="162"/>
      <c r="B38" s="158"/>
      <c r="C38" s="159"/>
      <c r="D38" s="159"/>
      <c r="E38" s="159"/>
      <c r="F38" s="159"/>
      <c r="G38" s="57" t="str">
        <f t="shared" si="2"/>
        <v/>
      </c>
      <c r="H38" s="160" t="str">
        <f t="shared" si="3"/>
        <v/>
      </c>
      <c r="I38" s="161"/>
      <c r="J38" s="23"/>
      <c r="K38" s="23"/>
      <c r="L38" s="144">
        <f t="shared" ref="L38:L48" si="4">A20</f>
        <v>44317</v>
      </c>
      <c r="M38" s="145"/>
      <c r="N38" s="146"/>
      <c r="O38" s="147"/>
      <c r="P38" s="142"/>
      <c r="Q38" s="143"/>
    </row>
    <row r="39" spans="1:17" s="8" customFormat="1" ht="24" customHeight="1" x14ac:dyDescent="0.15">
      <c r="A39" s="157"/>
      <c r="B39" s="158"/>
      <c r="C39" s="159"/>
      <c r="D39" s="159"/>
      <c r="E39" s="159"/>
      <c r="F39" s="159"/>
      <c r="G39" s="57" t="str">
        <f t="shared" si="2"/>
        <v/>
      </c>
      <c r="H39" s="160" t="str">
        <f t="shared" si="3"/>
        <v/>
      </c>
      <c r="I39" s="161"/>
      <c r="J39" s="23"/>
      <c r="K39" s="23"/>
      <c r="L39" s="144">
        <f t="shared" si="4"/>
        <v>44348</v>
      </c>
      <c r="M39" s="145"/>
      <c r="N39" s="146"/>
      <c r="O39" s="147"/>
      <c r="P39" s="142"/>
      <c r="Q39" s="143"/>
    </row>
    <row r="40" spans="1:17" s="8" customFormat="1" ht="24" customHeight="1" x14ac:dyDescent="0.15">
      <c r="A40" s="157"/>
      <c r="B40" s="158"/>
      <c r="C40" s="159"/>
      <c r="D40" s="159"/>
      <c r="E40" s="159"/>
      <c r="F40" s="159"/>
      <c r="G40" s="57" t="str">
        <f t="shared" si="2"/>
        <v/>
      </c>
      <c r="H40" s="160" t="str">
        <f t="shared" si="3"/>
        <v/>
      </c>
      <c r="I40" s="161"/>
      <c r="J40" s="23"/>
      <c r="K40" s="23"/>
      <c r="L40" s="144">
        <f t="shared" si="4"/>
        <v>44378</v>
      </c>
      <c r="M40" s="145"/>
      <c r="N40" s="146"/>
      <c r="O40" s="147"/>
      <c r="P40" s="142"/>
      <c r="Q40" s="143"/>
    </row>
    <row r="41" spans="1:17" s="8" customFormat="1" ht="24" customHeight="1" x14ac:dyDescent="0.15">
      <c r="A41" s="157"/>
      <c r="B41" s="158"/>
      <c r="C41" s="159"/>
      <c r="D41" s="159"/>
      <c r="E41" s="159"/>
      <c r="F41" s="159"/>
      <c r="G41" s="57" t="str">
        <f t="shared" si="2"/>
        <v/>
      </c>
      <c r="H41" s="160" t="str">
        <f t="shared" si="3"/>
        <v/>
      </c>
      <c r="I41" s="161"/>
      <c r="J41" s="23"/>
      <c r="K41" s="23"/>
      <c r="L41" s="144">
        <f t="shared" si="4"/>
        <v>44409</v>
      </c>
      <c r="M41" s="145"/>
      <c r="N41" s="146"/>
      <c r="O41" s="147"/>
      <c r="P41" s="142"/>
      <c r="Q41" s="143"/>
    </row>
    <row r="42" spans="1:17" s="8" customFormat="1" ht="24" customHeight="1" x14ac:dyDescent="0.15">
      <c r="A42" s="157"/>
      <c r="B42" s="158"/>
      <c r="C42" s="159"/>
      <c r="D42" s="159"/>
      <c r="E42" s="159"/>
      <c r="F42" s="159"/>
      <c r="G42" s="57" t="str">
        <f t="shared" si="2"/>
        <v/>
      </c>
      <c r="H42" s="160" t="str">
        <f t="shared" si="3"/>
        <v/>
      </c>
      <c r="I42" s="161"/>
      <c r="J42" s="23"/>
      <c r="K42" s="23"/>
      <c r="L42" s="144">
        <f t="shared" si="4"/>
        <v>44440</v>
      </c>
      <c r="M42" s="145"/>
      <c r="N42" s="146"/>
      <c r="O42" s="147"/>
      <c r="P42" s="142"/>
      <c r="Q42" s="143"/>
    </row>
    <row r="43" spans="1:17" s="8" customFormat="1" ht="24" customHeight="1" x14ac:dyDescent="0.15">
      <c r="A43" s="157"/>
      <c r="B43" s="158"/>
      <c r="C43" s="159"/>
      <c r="D43" s="159"/>
      <c r="E43" s="159"/>
      <c r="F43" s="159"/>
      <c r="G43" s="58" t="str">
        <f t="shared" si="2"/>
        <v/>
      </c>
      <c r="H43" s="160" t="str">
        <f t="shared" si="3"/>
        <v/>
      </c>
      <c r="I43" s="161"/>
      <c r="J43" s="23"/>
      <c r="K43" s="23"/>
      <c r="L43" s="144">
        <f t="shared" si="4"/>
        <v>44470</v>
      </c>
      <c r="M43" s="145"/>
      <c r="N43" s="146"/>
      <c r="O43" s="147"/>
      <c r="P43" s="142"/>
      <c r="Q43" s="143"/>
    </row>
    <row r="44" spans="1:17" s="8" customFormat="1" ht="24" customHeight="1" thickBot="1" x14ac:dyDescent="0.2">
      <c r="A44" s="152"/>
      <c r="B44" s="153"/>
      <c r="C44" s="154"/>
      <c r="D44" s="154"/>
      <c r="E44" s="154"/>
      <c r="F44" s="154"/>
      <c r="G44" s="58" t="str">
        <f t="shared" si="2"/>
        <v/>
      </c>
      <c r="H44" s="155" t="str">
        <f t="shared" si="3"/>
        <v/>
      </c>
      <c r="I44" s="156"/>
      <c r="J44" s="23"/>
      <c r="K44" s="23"/>
      <c r="L44" s="144">
        <f t="shared" si="4"/>
        <v>44501</v>
      </c>
      <c r="M44" s="145"/>
      <c r="N44" s="146"/>
      <c r="O44" s="147"/>
      <c r="P44" s="142"/>
      <c r="Q44" s="143"/>
    </row>
    <row r="45" spans="1:17" s="8" customFormat="1" ht="24" customHeight="1" thickTop="1" thickBot="1" x14ac:dyDescent="0.2">
      <c r="A45" s="148" t="s">
        <v>49</v>
      </c>
      <c r="B45" s="149"/>
      <c r="C45" s="98">
        <f>SUM(C36:D44)</f>
        <v>0</v>
      </c>
      <c r="D45" s="98"/>
      <c r="E45" s="98">
        <f>SUM(E36:F44)</f>
        <v>0</v>
      </c>
      <c r="F45" s="98"/>
      <c r="G45" s="59">
        <f>IF(AND(D55=0,E45=0),,ROUND(E45/D$55,4))</f>
        <v>0</v>
      </c>
      <c r="H45" s="150">
        <f>SUM(H36:H44)</f>
        <v>0</v>
      </c>
      <c r="I45" s="151"/>
      <c r="J45" s="23"/>
      <c r="K45" s="23"/>
      <c r="L45" s="144">
        <f t="shared" si="4"/>
        <v>44531</v>
      </c>
      <c r="M45" s="145"/>
      <c r="N45" s="146"/>
      <c r="O45" s="147"/>
      <c r="P45" s="142"/>
      <c r="Q45" s="143"/>
    </row>
    <row r="46" spans="1:17" s="8" customFormat="1" ht="24" customHeight="1" x14ac:dyDescent="0.15">
      <c r="A46" s="60"/>
      <c r="B46" s="61"/>
      <c r="C46" s="62"/>
      <c r="D46" s="61"/>
      <c r="E46" s="61"/>
      <c r="F46" s="63"/>
      <c r="G46" s="23"/>
      <c r="H46" s="23"/>
      <c r="I46" s="23"/>
      <c r="J46" s="23"/>
      <c r="K46" s="23"/>
      <c r="L46" s="144">
        <f t="shared" si="4"/>
        <v>44562</v>
      </c>
      <c r="M46" s="145"/>
      <c r="N46" s="146"/>
      <c r="O46" s="147"/>
      <c r="P46" s="142"/>
      <c r="Q46" s="143"/>
    </row>
    <row r="47" spans="1:17" s="8" customFormat="1" ht="24" customHeight="1" x14ac:dyDescent="0.15">
      <c r="A47" s="60"/>
      <c r="B47" s="61"/>
      <c r="C47" s="62"/>
      <c r="D47" s="61"/>
      <c r="E47" s="61"/>
      <c r="F47" s="63"/>
      <c r="G47" s="23"/>
      <c r="H47" s="23"/>
      <c r="I47" s="23"/>
      <c r="J47" s="23"/>
      <c r="K47" s="23"/>
      <c r="L47" s="144">
        <f t="shared" si="4"/>
        <v>44593</v>
      </c>
      <c r="M47" s="145"/>
      <c r="N47" s="146"/>
      <c r="O47" s="147"/>
      <c r="P47" s="142"/>
      <c r="Q47" s="143"/>
    </row>
    <row r="48" spans="1:17" s="8" customFormat="1" ht="24" customHeight="1" thickBot="1" x14ac:dyDescent="0.2">
      <c r="A48" s="64" t="s">
        <v>50</v>
      </c>
      <c r="B48" s="125"/>
      <c r="C48" s="126"/>
      <c r="D48" s="127" t="s">
        <v>51</v>
      </c>
      <c r="E48" s="128"/>
      <c r="F48" s="128"/>
      <c r="G48" s="128"/>
      <c r="H48" s="128"/>
      <c r="I48" s="129"/>
      <c r="J48" s="23"/>
      <c r="K48" s="23"/>
      <c r="L48" s="130">
        <f t="shared" si="4"/>
        <v>44621</v>
      </c>
      <c r="M48" s="131"/>
      <c r="N48" s="132"/>
      <c r="O48" s="133"/>
      <c r="P48" s="134"/>
      <c r="Q48" s="135"/>
    </row>
    <row r="49" spans="1:17" s="8" customFormat="1" ht="24" customHeight="1" thickTop="1" thickBot="1" x14ac:dyDescent="0.2">
      <c r="I49" s="23"/>
      <c r="J49" s="23"/>
      <c r="K49" s="23"/>
      <c r="L49" s="136" t="s">
        <v>38</v>
      </c>
      <c r="M49" s="137"/>
      <c r="N49" s="138">
        <f>SUM(N37:N48)</f>
        <v>0</v>
      </c>
      <c r="O49" s="139"/>
      <c r="P49" s="140">
        <f>SUM(P37:P48)</f>
        <v>0</v>
      </c>
      <c r="Q49" s="141"/>
    </row>
    <row r="50" spans="1:17" s="8" customFormat="1" ht="21" customHeight="1" x14ac:dyDescent="0.15">
      <c r="A50" s="23"/>
      <c r="B50" s="23"/>
      <c r="C50" s="23"/>
      <c r="D50" s="23"/>
      <c r="E50" s="23"/>
      <c r="F50" s="23"/>
      <c r="G50" s="23"/>
      <c r="H50" s="23"/>
      <c r="I50" s="23"/>
      <c r="J50" s="23"/>
      <c r="K50" s="23"/>
      <c r="L50" s="23"/>
      <c r="M50" s="23"/>
      <c r="N50" s="23"/>
      <c r="O50" s="23"/>
      <c r="P50" s="23"/>
      <c r="Q50" s="23"/>
    </row>
    <row r="51" spans="1:17" s="8" customFormat="1" ht="24" customHeight="1" thickBot="1" x14ac:dyDescent="0.2">
      <c r="A51" s="50" t="s">
        <v>52</v>
      </c>
      <c r="B51" s="53"/>
      <c r="C51" s="53"/>
      <c r="D51" s="53"/>
      <c r="E51" s="53"/>
      <c r="F51" s="53"/>
      <c r="G51" s="53"/>
      <c r="H51" s="53"/>
      <c r="I51" s="53"/>
      <c r="J51" s="53"/>
      <c r="K51" s="53"/>
      <c r="L51" s="53"/>
      <c r="M51" s="53"/>
      <c r="N51" s="53"/>
      <c r="O51" s="53"/>
      <c r="P51" s="53"/>
      <c r="Q51" s="53"/>
    </row>
    <row r="52" spans="1:17" s="8" customFormat="1" ht="24" customHeight="1" thickBot="1" x14ac:dyDescent="0.2">
      <c r="A52" s="103" t="s">
        <v>53</v>
      </c>
      <c r="B52" s="104"/>
      <c r="C52" s="104"/>
      <c r="D52" s="104"/>
      <c r="E52" s="104"/>
      <c r="F52" s="104"/>
      <c r="G52" s="104"/>
      <c r="H52" s="104"/>
      <c r="I52" s="104"/>
      <c r="J52" s="104"/>
      <c r="K52" s="104"/>
      <c r="L52" s="105"/>
      <c r="M52" s="53"/>
      <c r="N52" s="103" t="s">
        <v>54</v>
      </c>
      <c r="O52" s="104"/>
      <c r="P52" s="106"/>
      <c r="Q52" s="107"/>
    </row>
    <row r="53" spans="1:17" s="8" customFormat="1" ht="24" customHeight="1" thickTop="1" thickBot="1" x14ac:dyDescent="0.2">
      <c r="A53" s="108" t="s">
        <v>55</v>
      </c>
      <c r="B53" s="109"/>
      <c r="C53" s="109"/>
      <c r="D53" s="112" t="s">
        <v>56</v>
      </c>
      <c r="E53" s="109"/>
      <c r="F53" s="109"/>
      <c r="G53" s="112" t="s">
        <v>57</v>
      </c>
      <c r="H53" s="109"/>
      <c r="I53" s="112" t="s">
        <v>58</v>
      </c>
      <c r="J53" s="113"/>
      <c r="K53" s="112" t="s">
        <v>59</v>
      </c>
      <c r="L53" s="115"/>
      <c r="M53" s="65"/>
      <c r="N53" s="117" t="s">
        <v>60</v>
      </c>
      <c r="O53" s="118"/>
      <c r="P53" s="121" t="s">
        <v>61</v>
      </c>
      <c r="Q53" s="122"/>
    </row>
    <row r="54" spans="1:17" s="8" customFormat="1" ht="24" customHeight="1" thickTop="1" thickBot="1" x14ac:dyDescent="0.2">
      <c r="A54" s="110"/>
      <c r="B54" s="111"/>
      <c r="C54" s="111"/>
      <c r="D54" s="111"/>
      <c r="E54" s="111"/>
      <c r="F54" s="111"/>
      <c r="G54" s="111"/>
      <c r="H54" s="111"/>
      <c r="I54" s="114"/>
      <c r="J54" s="114"/>
      <c r="K54" s="114"/>
      <c r="L54" s="116"/>
      <c r="M54" s="65"/>
      <c r="N54" s="119"/>
      <c r="O54" s="120"/>
      <c r="P54" s="123"/>
      <c r="Q54" s="124"/>
    </row>
    <row r="55" spans="1:17" s="8" customFormat="1" ht="24" customHeight="1" thickTop="1" thickBot="1" x14ac:dyDescent="0.2">
      <c r="A55" s="97">
        <f>C31</f>
        <v>0</v>
      </c>
      <c r="B55" s="98"/>
      <c r="C55" s="98"/>
      <c r="D55" s="98">
        <f>J31</f>
        <v>0</v>
      </c>
      <c r="E55" s="98"/>
      <c r="F55" s="98"/>
      <c r="G55" s="99">
        <f>IF(AND(A55=0,D55=0),,D55/A55)</f>
        <v>0</v>
      </c>
      <c r="H55" s="99"/>
      <c r="I55" s="98">
        <f>SUM(H76,H81,H85)</f>
        <v>0</v>
      </c>
      <c r="J55" s="98"/>
      <c r="K55" s="98">
        <f>+D55-I55</f>
        <v>0</v>
      </c>
      <c r="L55" s="100"/>
      <c r="M55" s="65"/>
      <c r="N55" s="101">
        <f>IF(AND(P49=0,D55=0),,ROUND(P49/D55,4))</f>
        <v>0</v>
      </c>
      <c r="O55" s="102"/>
      <c r="P55" s="93">
        <f>ROUNDDOWN(K55*N55,)</f>
        <v>0</v>
      </c>
      <c r="Q55" s="94"/>
    </row>
    <row r="56" spans="1:17" s="8" customFormat="1" ht="15" customHeight="1" x14ac:dyDescent="0.15">
      <c r="A56" s="23"/>
      <c r="B56" s="23"/>
      <c r="C56" s="23"/>
      <c r="D56" s="23"/>
      <c r="E56" s="23"/>
      <c r="F56" s="23"/>
      <c r="G56" s="23"/>
      <c r="H56" s="23"/>
      <c r="I56" s="20"/>
      <c r="J56" s="66"/>
      <c r="K56" s="23"/>
      <c r="L56" s="23"/>
      <c r="M56" s="23"/>
      <c r="N56" s="23"/>
      <c r="O56" s="23"/>
      <c r="P56" s="23"/>
      <c r="Q56" s="23"/>
    </row>
    <row r="57" spans="1:17" s="8" customFormat="1" ht="15" customHeight="1" x14ac:dyDescent="0.15"/>
    <row r="58" spans="1:17" s="8" customFormat="1" ht="17.25" customHeight="1" x14ac:dyDescent="0.15">
      <c r="A58" s="67"/>
      <c r="B58" s="68"/>
      <c r="C58" s="68"/>
      <c r="D58" s="68"/>
      <c r="E58" s="68"/>
      <c r="F58" s="68"/>
      <c r="G58" s="68"/>
      <c r="H58" s="68"/>
      <c r="I58" s="68"/>
      <c r="J58" s="68"/>
      <c r="K58" s="68"/>
      <c r="L58" s="68"/>
      <c r="M58" s="68"/>
      <c r="N58" s="69"/>
    </row>
    <row r="59" spans="1:17" s="8" customFormat="1" ht="17.25" customHeight="1" x14ac:dyDescent="0.15">
      <c r="A59" s="70" t="s">
        <v>62</v>
      </c>
      <c r="B59" s="71"/>
      <c r="C59" s="72"/>
      <c r="D59" s="72"/>
      <c r="E59" s="72"/>
      <c r="F59" s="72"/>
      <c r="G59" s="72"/>
      <c r="H59" s="72"/>
      <c r="I59" s="72"/>
      <c r="J59" s="73"/>
      <c r="K59" s="73"/>
      <c r="L59" s="73"/>
      <c r="M59" s="73"/>
      <c r="N59" s="74"/>
    </row>
    <row r="60" spans="1:17" s="8" customFormat="1" ht="17.25" customHeight="1" x14ac:dyDescent="0.15">
      <c r="A60" s="75"/>
      <c r="B60" s="71"/>
      <c r="C60" s="72"/>
      <c r="D60" s="72"/>
      <c r="E60" s="72"/>
      <c r="F60" s="72"/>
      <c r="G60" s="72"/>
      <c r="H60" s="72"/>
      <c r="I60" s="72"/>
      <c r="J60" s="73"/>
      <c r="K60" s="73"/>
      <c r="L60" s="73"/>
      <c r="M60" s="73"/>
      <c r="N60" s="74"/>
    </row>
    <row r="61" spans="1:17" s="8" customFormat="1" ht="17.25" customHeight="1" x14ac:dyDescent="0.15">
      <c r="A61" s="76" t="s">
        <v>63</v>
      </c>
      <c r="B61" s="71"/>
      <c r="C61" s="72"/>
      <c r="D61" s="72"/>
      <c r="E61" s="72"/>
      <c r="F61" s="72"/>
      <c r="G61" s="72"/>
      <c r="H61" s="72"/>
      <c r="I61" s="72"/>
      <c r="J61" s="73"/>
      <c r="K61" s="73"/>
      <c r="L61" s="73"/>
      <c r="M61" s="73"/>
      <c r="N61" s="74"/>
    </row>
    <row r="62" spans="1:17" s="8" customFormat="1" ht="17.25" customHeight="1" x14ac:dyDescent="0.15">
      <c r="A62" s="75"/>
      <c r="B62" s="71" t="s">
        <v>64</v>
      </c>
      <c r="C62" s="72"/>
      <c r="D62" s="72"/>
      <c r="E62" s="72"/>
      <c r="F62" s="72"/>
      <c r="G62" s="72"/>
      <c r="H62" s="72"/>
      <c r="I62" s="72"/>
      <c r="J62" s="73"/>
      <c r="K62" s="73"/>
      <c r="L62" s="73"/>
      <c r="M62" s="73"/>
      <c r="N62" s="74"/>
    </row>
    <row r="63" spans="1:17" s="8" customFormat="1" ht="17.25" customHeight="1" x14ac:dyDescent="0.15">
      <c r="A63" s="75"/>
      <c r="B63" s="71"/>
      <c r="C63" s="77"/>
      <c r="D63" s="77"/>
      <c r="E63" s="77"/>
      <c r="F63" s="77"/>
      <c r="G63" s="77"/>
      <c r="H63" s="77"/>
      <c r="I63" s="77"/>
      <c r="J63" s="62"/>
      <c r="K63" s="62"/>
      <c r="L63" s="73"/>
      <c r="M63" s="73"/>
      <c r="N63" s="74"/>
    </row>
    <row r="64" spans="1:17" s="8" customFormat="1" ht="17.25" customHeight="1" x14ac:dyDescent="0.15">
      <c r="A64" s="76" t="s">
        <v>65</v>
      </c>
      <c r="B64" s="71"/>
      <c r="C64" s="72"/>
      <c r="D64" s="72"/>
      <c r="E64" s="72"/>
      <c r="F64" s="72"/>
      <c r="G64" s="72"/>
      <c r="H64" s="72"/>
      <c r="I64" s="72"/>
      <c r="J64" s="73"/>
      <c r="K64" s="73"/>
      <c r="L64" s="73"/>
      <c r="M64" s="73"/>
      <c r="N64" s="74"/>
    </row>
    <row r="65" spans="1:14" s="8" customFormat="1" ht="17.25" customHeight="1" x14ac:dyDescent="0.15">
      <c r="A65" s="75"/>
      <c r="B65" s="71" t="s">
        <v>66</v>
      </c>
      <c r="C65" s="72"/>
      <c r="D65" s="72"/>
      <c r="E65" s="72"/>
      <c r="F65" s="72"/>
      <c r="G65" s="72"/>
      <c r="H65" s="72"/>
      <c r="I65" s="72"/>
      <c r="J65" s="73"/>
      <c r="K65" s="73"/>
      <c r="L65" s="73"/>
      <c r="M65" s="73"/>
      <c r="N65" s="74"/>
    </row>
    <row r="66" spans="1:14" s="8" customFormat="1" ht="17.25" customHeight="1" x14ac:dyDescent="0.15">
      <c r="A66" s="75"/>
      <c r="B66" s="71"/>
      <c r="C66" s="72"/>
      <c r="D66" s="72"/>
      <c r="E66" s="72"/>
      <c r="F66" s="72"/>
      <c r="G66" s="72"/>
      <c r="H66" s="72"/>
      <c r="I66" s="72"/>
      <c r="J66" s="73"/>
      <c r="K66" s="73"/>
      <c r="L66" s="73"/>
      <c r="M66" s="73"/>
      <c r="N66" s="74"/>
    </row>
    <row r="67" spans="1:14" s="8" customFormat="1" ht="17.25" customHeight="1" x14ac:dyDescent="0.15">
      <c r="A67" s="76" t="s">
        <v>67</v>
      </c>
      <c r="B67" s="71"/>
      <c r="C67" s="72"/>
      <c r="D67" s="72"/>
      <c r="E67" s="72"/>
      <c r="F67" s="72"/>
      <c r="G67" s="72"/>
      <c r="H67" s="72"/>
      <c r="I67" s="72"/>
      <c r="J67" s="73"/>
      <c r="K67" s="73"/>
      <c r="L67" s="73"/>
      <c r="M67" s="73"/>
      <c r="N67" s="74"/>
    </row>
    <row r="68" spans="1:14" s="8" customFormat="1" ht="17.25" customHeight="1" x14ac:dyDescent="0.15">
      <c r="A68" s="75"/>
      <c r="B68" s="71" t="s">
        <v>68</v>
      </c>
      <c r="C68" s="72"/>
      <c r="D68" s="72"/>
      <c r="E68" s="72"/>
      <c r="F68" s="72"/>
      <c r="G68" s="72"/>
      <c r="H68" s="72"/>
      <c r="I68" s="72"/>
      <c r="J68" s="73"/>
      <c r="K68" s="73"/>
      <c r="L68" s="73"/>
      <c r="M68" s="73"/>
      <c r="N68" s="74"/>
    </row>
    <row r="69" spans="1:14" s="8" customFormat="1" ht="17.25" customHeight="1" x14ac:dyDescent="0.15">
      <c r="A69" s="78"/>
      <c r="B69" s="79"/>
      <c r="C69" s="79"/>
      <c r="D69" s="79"/>
      <c r="E69" s="79"/>
      <c r="F69" s="79"/>
      <c r="G69" s="79"/>
      <c r="H69" s="79"/>
      <c r="I69" s="79"/>
      <c r="J69" s="79"/>
      <c r="K69" s="79"/>
      <c r="L69" s="79"/>
      <c r="M69" s="79"/>
      <c r="N69" s="80"/>
    </row>
    <row r="71" spans="1:14" s="8" customFormat="1" ht="17.25" customHeight="1" x14ac:dyDescent="0.15">
      <c r="A71" s="81" t="s">
        <v>69</v>
      </c>
      <c r="B71" s="26" t="s">
        <v>70</v>
      </c>
    </row>
    <row r="74" spans="1:14" s="8" customFormat="1" ht="16.5" customHeight="1" x14ac:dyDescent="0.15">
      <c r="A74" s="25" t="s">
        <v>71</v>
      </c>
      <c r="B74" s="23"/>
      <c r="C74" s="23"/>
      <c r="D74" s="23"/>
      <c r="E74" s="23"/>
      <c r="F74" s="23"/>
      <c r="G74" s="23"/>
      <c r="H74" s="23"/>
      <c r="I74" s="23"/>
      <c r="J74" s="23"/>
      <c r="K74" s="23"/>
      <c r="L74" s="23"/>
      <c r="M74" s="23"/>
      <c r="N74" s="23"/>
    </row>
    <row r="75" spans="1:14" s="8" customFormat="1" ht="16.5" customHeight="1" thickBot="1" x14ac:dyDescent="0.2">
      <c r="A75" s="23"/>
      <c r="B75" s="26" t="s">
        <v>72</v>
      </c>
      <c r="C75" s="23"/>
      <c r="D75" s="23"/>
      <c r="E75" s="82" t="s">
        <v>73</v>
      </c>
      <c r="F75" s="23"/>
      <c r="G75" s="23"/>
      <c r="H75" s="23"/>
      <c r="I75" s="23"/>
      <c r="J75" s="23"/>
      <c r="K75" s="23"/>
      <c r="L75" s="23"/>
      <c r="M75" s="23"/>
      <c r="N75" s="23"/>
    </row>
    <row r="76" spans="1:14" s="8" customFormat="1" ht="16.5" customHeight="1" thickBot="1" x14ac:dyDescent="0.2">
      <c r="A76" s="23"/>
      <c r="B76" s="23"/>
      <c r="C76" s="83" t="str">
        <f>IF(AND(T1&gt;=1,T1&lt;=14),"○","")</f>
        <v/>
      </c>
      <c r="D76" s="84" t="str">
        <f>IF(C76="○",ROUNDDOWN($A$55*0.01,),"")</f>
        <v/>
      </c>
      <c r="E76" s="3" t="str">
        <f>IF(C76="○","＋","")</f>
        <v/>
      </c>
      <c r="F76" s="85" t="str">
        <f>IF(C76="○",ROUNDDOWN((D55-ROUNDDOWN(A55*0.01,))/2,),"")</f>
        <v/>
      </c>
      <c r="G76" s="3" t="str">
        <f>IF(C76="○","＝","")</f>
        <v/>
      </c>
      <c r="H76" s="85" t="str">
        <f>IF(C76="○",SUM(D76,F76),"")</f>
        <v/>
      </c>
      <c r="I76" s="3" t="str">
        <f>IF(C76="○","円","")</f>
        <v/>
      </c>
      <c r="J76" s="23"/>
      <c r="K76" s="23"/>
      <c r="L76" s="23"/>
      <c r="M76" s="23"/>
      <c r="N76" s="23"/>
    </row>
    <row r="77" spans="1:14" s="8" customFormat="1" ht="16.5" customHeight="1" x14ac:dyDescent="0.15">
      <c r="A77" s="23"/>
      <c r="B77" s="23"/>
      <c r="C77" s="23"/>
      <c r="D77" s="23"/>
      <c r="E77" s="23"/>
      <c r="F77" s="23"/>
      <c r="G77" s="23"/>
      <c r="H77" s="23"/>
      <c r="I77" s="23"/>
      <c r="J77" s="23"/>
      <c r="K77" s="23"/>
      <c r="L77" s="23"/>
      <c r="M77" s="23"/>
      <c r="N77" s="23"/>
    </row>
    <row r="78" spans="1:14" s="8" customFormat="1" ht="16.5" customHeight="1" x14ac:dyDescent="0.15">
      <c r="A78" s="25" t="s">
        <v>74</v>
      </c>
      <c r="B78" s="23"/>
      <c r="C78" s="23"/>
      <c r="D78" s="23"/>
      <c r="E78" s="23"/>
      <c r="F78" s="23"/>
      <c r="G78" s="23"/>
      <c r="H78" s="23"/>
      <c r="I78" s="23"/>
      <c r="J78" s="23"/>
      <c r="K78" s="23"/>
      <c r="L78" s="23"/>
      <c r="M78" s="23"/>
      <c r="N78" s="23"/>
    </row>
    <row r="79" spans="1:14" s="8" customFormat="1" ht="16.5" customHeight="1" x14ac:dyDescent="0.15">
      <c r="A79" s="86" t="s">
        <v>75</v>
      </c>
      <c r="B79" s="23"/>
      <c r="C79" s="23"/>
      <c r="D79" s="23"/>
      <c r="E79" s="23"/>
      <c r="F79" s="23"/>
      <c r="G79" s="23"/>
      <c r="H79" s="23"/>
      <c r="I79" s="23"/>
      <c r="J79" s="23"/>
      <c r="K79" s="23"/>
      <c r="L79" s="23"/>
      <c r="M79" s="23"/>
      <c r="N79" s="23"/>
    </row>
    <row r="80" spans="1:14" s="8" customFormat="1" ht="16.5" customHeight="1" thickBot="1" x14ac:dyDescent="0.2">
      <c r="A80" s="87"/>
      <c r="B80" s="26" t="s">
        <v>72</v>
      </c>
      <c r="C80" s="23"/>
      <c r="D80" s="23"/>
      <c r="E80" s="82" t="s">
        <v>76</v>
      </c>
      <c r="F80" s="23"/>
      <c r="G80" s="23"/>
      <c r="H80" s="23"/>
      <c r="I80" s="23"/>
      <c r="J80" s="23"/>
      <c r="K80" s="23"/>
      <c r="L80" s="23"/>
      <c r="M80" s="23"/>
      <c r="N80" s="23"/>
    </row>
    <row r="81" spans="1:14" s="8" customFormat="1" ht="16.5" customHeight="1" thickBot="1" x14ac:dyDescent="0.2">
      <c r="A81" s="23"/>
      <c r="B81" s="23"/>
      <c r="C81" s="88" t="str">
        <f>IF(AND(OR(T1=15,T1=16),ROUNDDOWN(C31*0.1,)&gt;=D55),"○","")</f>
        <v/>
      </c>
      <c r="D81" s="85" t="str">
        <f>IF(C81="○",ROUNDDOWN($A$55*0.01,),"")</f>
        <v/>
      </c>
      <c r="E81" s="3" t="str">
        <f>IF(C81="○","＋","")</f>
        <v/>
      </c>
      <c r="F81" s="85" t="str">
        <f>IF(C81="○",ROUNDDOWN((D55-ROUNDDOWN(A55*0.01,))/2,),"")</f>
        <v/>
      </c>
      <c r="G81" s="3" t="str">
        <f>IF(C81="○","＝","")</f>
        <v/>
      </c>
      <c r="H81" s="85" t="str">
        <f>IF(C81="○",SUM(D81,F81),"")</f>
        <v/>
      </c>
      <c r="I81" s="3" t="str">
        <f>IF(C81="○","円","")</f>
        <v/>
      </c>
      <c r="J81" s="23"/>
      <c r="K81" s="23"/>
      <c r="L81" s="23"/>
      <c r="M81" s="23"/>
      <c r="N81" s="23"/>
    </row>
    <row r="82" spans="1:14" s="8" customFormat="1" ht="16.5" customHeight="1" x14ac:dyDescent="0.15">
      <c r="A82" s="23"/>
      <c r="B82" s="23"/>
      <c r="C82" s="23"/>
      <c r="D82" s="23"/>
      <c r="E82" s="23"/>
      <c r="F82" s="23"/>
      <c r="G82" s="23"/>
      <c r="H82" s="23"/>
      <c r="I82" s="23"/>
      <c r="J82" s="23"/>
      <c r="K82" s="23"/>
      <c r="L82" s="23"/>
      <c r="M82" s="23"/>
      <c r="N82" s="23"/>
    </row>
    <row r="83" spans="1:14" s="8" customFormat="1" ht="16.5" customHeight="1" x14ac:dyDescent="0.15">
      <c r="A83" s="86" t="s">
        <v>77</v>
      </c>
      <c r="B83" s="23"/>
      <c r="C83" s="23"/>
      <c r="D83" s="23"/>
      <c r="E83" s="23"/>
      <c r="F83" s="23"/>
      <c r="G83" s="23"/>
      <c r="H83" s="23"/>
      <c r="I83" s="23"/>
      <c r="J83" s="23"/>
      <c r="K83" s="23"/>
      <c r="L83" s="23"/>
      <c r="M83" s="23"/>
      <c r="N83" s="23"/>
    </row>
    <row r="84" spans="1:14" s="8" customFormat="1" ht="16.5" customHeight="1" thickBot="1" x14ac:dyDescent="0.2">
      <c r="A84" s="87"/>
      <c r="B84" s="26" t="s">
        <v>72</v>
      </c>
      <c r="C84" s="23"/>
      <c r="D84" s="23"/>
      <c r="E84" s="82" t="s">
        <v>78</v>
      </c>
      <c r="F84" s="23"/>
      <c r="G84" s="23"/>
      <c r="H84" s="23"/>
      <c r="I84" s="23"/>
      <c r="J84" s="23"/>
      <c r="K84" s="23"/>
      <c r="L84" s="23"/>
      <c r="M84" s="23"/>
      <c r="N84" s="23"/>
    </row>
    <row r="85" spans="1:14" s="8" customFormat="1" ht="16.5" customHeight="1" thickBot="1" x14ac:dyDescent="0.2">
      <c r="A85" s="23"/>
      <c r="B85" s="23"/>
      <c r="C85" s="88" t="str">
        <f>IF(AND(OR(T1=15,T1=16),ROUNDDOWN(C31*0.1,)&lt;D55),"○","")</f>
        <v/>
      </c>
      <c r="D85" s="84" t="str">
        <f>IF(C85="○",ROUNDDOWN($A$55*0.01,),"")</f>
        <v/>
      </c>
      <c r="E85" s="3" t="str">
        <f>IF(C85="○","＋","")</f>
        <v/>
      </c>
      <c r="F85" s="84" t="str">
        <f>IF(C85="○",ROUNDDOWN((ROUNDDOWN(A55*0.1,)-ROUNDDOWN(A55*0.01,))/2,),"")</f>
        <v/>
      </c>
      <c r="G85" s="3" t="str">
        <f>IF(C85="○","＝","")</f>
        <v/>
      </c>
      <c r="H85" s="85" t="str">
        <f>IF(C85="○",SUM(D85,F85),"")</f>
        <v/>
      </c>
      <c r="I85" s="3" t="str">
        <f>IF(C85="○","円","")</f>
        <v/>
      </c>
      <c r="J85" s="23"/>
      <c r="K85" s="23"/>
      <c r="L85" s="23"/>
      <c r="M85" s="23"/>
      <c r="N85" s="23"/>
    </row>
    <row r="86" spans="1:14" s="8" customFormat="1" ht="16.5" customHeight="1" x14ac:dyDescent="0.15">
      <c r="A86" s="81" t="s">
        <v>79</v>
      </c>
      <c r="B86" s="95" t="s">
        <v>80</v>
      </c>
      <c r="C86" s="96"/>
      <c r="D86" s="96"/>
      <c r="E86" s="96"/>
      <c r="F86" s="96"/>
      <c r="G86" s="96"/>
      <c r="H86" s="96"/>
      <c r="I86" s="96"/>
      <c r="J86" s="96"/>
      <c r="K86" s="96"/>
      <c r="L86" s="96"/>
      <c r="M86" s="96"/>
      <c r="N86" s="96"/>
    </row>
    <row r="87" spans="1:14" s="8" customFormat="1" ht="16.5" customHeight="1" x14ac:dyDescent="0.15">
      <c r="A87" s="23"/>
      <c r="B87" s="96"/>
      <c r="C87" s="96"/>
      <c r="D87" s="96"/>
      <c r="E87" s="96"/>
      <c r="F87" s="96"/>
      <c r="G87" s="96"/>
      <c r="H87" s="96"/>
      <c r="I87" s="96"/>
      <c r="J87" s="96"/>
      <c r="K87" s="96"/>
      <c r="L87" s="96"/>
      <c r="M87" s="96"/>
      <c r="N87" s="96"/>
    </row>
    <row r="88" spans="1:14" s="8" customFormat="1" ht="16.5" customHeight="1" x14ac:dyDescent="0.15">
      <c r="A88" s="23"/>
      <c r="B88" s="96"/>
      <c r="C88" s="96"/>
      <c r="D88" s="96"/>
      <c r="E88" s="96"/>
      <c r="F88" s="96"/>
      <c r="G88" s="96"/>
      <c r="H88" s="96"/>
      <c r="I88" s="96"/>
      <c r="J88" s="96"/>
      <c r="K88" s="96"/>
      <c r="L88" s="96"/>
      <c r="M88" s="96"/>
      <c r="N88" s="96"/>
    </row>
  </sheetData>
  <mergeCells count="189">
    <mergeCell ref="G4:L5"/>
    <mergeCell ref="A8:Q9"/>
    <mergeCell ref="A10:Q11"/>
    <mergeCell ref="A12:B13"/>
    <mergeCell ref="C12:G13"/>
    <mergeCell ref="I12:K12"/>
    <mergeCell ref="I13:Q13"/>
    <mergeCell ref="P18:Q18"/>
    <mergeCell ref="C19:D19"/>
    <mergeCell ref="E19:F19"/>
    <mergeCell ref="J19:K19"/>
    <mergeCell ref="M19:O19"/>
    <mergeCell ref="P19:Q19"/>
    <mergeCell ref="A16:A18"/>
    <mergeCell ref="B16:Q16"/>
    <mergeCell ref="B17:B18"/>
    <mergeCell ref="C17:H17"/>
    <mergeCell ref="I17:I18"/>
    <mergeCell ref="J17:Q17"/>
    <mergeCell ref="C18:D18"/>
    <mergeCell ref="E18:F18"/>
    <mergeCell ref="J18:K18"/>
    <mergeCell ref="M18:O18"/>
    <mergeCell ref="C20:D20"/>
    <mergeCell ref="E20:F20"/>
    <mergeCell ref="J20:K20"/>
    <mergeCell ref="M20:O20"/>
    <mergeCell ref="P20:Q20"/>
    <mergeCell ref="C21:D21"/>
    <mergeCell ref="E21:F21"/>
    <mergeCell ref="J21:K21"/>
    <mergeCell ref="M21:O21"/>
    <mergeCell ref="P21:Q21"/>
    <mergeCell ref="C22:D22"/>
    <mergeCell ref="E22:F22"/>
    <mergeCell ref="J22:K22"/>
    <mergeCell ref="M22:O22"/>
    <mergeCell ref="P22:Q22"/>
    <mergeCell ref="C23:D23"/>
    <mergeCell ref="E23:F23"/>
    <mergeCell ref="J23:K23"/>
    <mergeCell ref="M23:O23"/>
    <mergeCell ref="P23:Q23"/>
    <mergeCell ref="C24:D24"/>
    <mergeCell ref="E24:F24"/>
    <mergeCell ref="J24:K24"/>
    <mergeCell ref="M24:O24"/>
    <mergeCell ref="P24:Q24"/>
    <mergeCell ref="C25:D25"/>
    <mergeCell ref="E25:F25"/>
    <mergeCell ref="J25:K25"/>
    <mergeCell ref="M25:O25"/>
    <mergeCell ref="P25:Q25"/>
    <mergeCell ref="C26:D26"/>
    <mergeCell ref="E26:F26"/>
    <mergeCell ref="J26:K26"/>
    <mergeCell ref="M26:O26"/>
    <mergeCell ref="P26:Q26"/>
    <mergeCell ref="C27:D27"/>
    <mergeCell ref="E27:F27"/>
    <mergeCell ref="J27:K27"/>
    <mergeCell ref="M27:O27"/>
    <mergeCell ref="P27:Q27"/>
    <mergeCell ref="C28:D28"/>
    <mergeCell ref="E28:F28"/>
    <mergeCell ref="J28:K28"/>
    <mergeCell ref="M28:O28"/>
    <mergeCell ref="P28:Q28"/>
    <mergeCell ref="C29:D29"/>
    <mergeCell ref="E29:F29"/>
    <mergeCell ref="J29:K29"/>
    <mergeCell ref="M29:O29"/>
    <mergeCell ref="P29:Q29"/>
    <mergeCell ref="C30:D30"/>
    <mergeCell ref="E30:F30"/>
    <mergeCell ref="J30:K30"/>
    <mergeCell ref="M30:O30"/>
    <mergeCell ref="P30:Q30"/>
    <mergeCell ref="C31:D31"/>
    <mergeCell ref="E31:F31"/>
    <mergeCell ref="J31:K31"/>
    <mergeCell ref="M31:O31"/>
    <mergeCell ref="P31:Q31"/>
    <mergeCell ref="E36:F36"/>
    <mergeCell ref="H36:I36"/>
    <mergeCell ref="A37:B37"/>
    <mergeCell ref="C37:D37"/>
    <mergeCell ref="E37:F37"/>
    <mergeCell ref="H37:I37"/>
    <mergeCell ref="L34:M36"/>
    <mergeCell ref="N34:Q34"/>
    <mergeCell ref="A35:B35"/>
    <mergeCell ref="C35:D35"/>
    <mergeCell ref="E35:F35"/>
    <mergeCell ref="H35:I35"/>
    <mergeCell ref="N35:O36"/>
    <mergeCell ref="P35:Q36"/>
    <mergeCell ref="A36:B36"/>
    <mergeCell ref="C36:D36"/>
    <mergeCell ref="L37:M37"/>
    <mergeCell ref="N37:O37"/>
    <mergeCell ref="P37:Q37"/>
    <mergeCell ref="A38:B38"/>
    <mergeCell ref="C38:D38"/>
    <mergeCell ref="E38:F38"/>
    <mergeCell ref="H38:I38"/>
    <mergeCell ref="L38:M38"/>
    <mergeCell ref="N38:O38"/>
    <mergeCell ref="P38:Q38"/>
    <mergeCell ref="P39:Q39"/>
    <mergeCell ref="A40:B40"/>
    <mergeCell ref="C40:D40"/>
    <mergeCell ref="E40:F40"/>
    <mergeCell ref="H40:I40"/>
    <mergeCell ref="L40:M40"/>
    <mergeCell ref="N40:O40"/>
    <mergeCell ref="P40:Q40"/>
    <mergeCell ref="A39:B39"/>
    <mergeCell ref="C39:D39"/>
    <mergeCell ref="E39:F39"/>
    <mergeCell ref="H39:I39"/>
    <mergeCell ref="L39:M39"/>
    <mergeCell ref="N39:O39"/>
    <mergeCell ref="P41:Q41"/>
    <mergeCell ref="A42:B42"/>
    <mergeCell ref="C42:D42"/>
    <mergeCell ref="E42:F42"/>
    <mergeCell ref="H42:I42"/>
    <mergeCell ref="L42:M42"/>
    <mergeCell ref="N42:O42"/>
    <mergeCell ref="P42:Q42"/>
    <mergeCell ref="A41:B41"/>
    <mergeCell ref="C41:D41"/>
    <mergeCell ref="E41:F41"/>
    <mergeCell ref="H41:I41"/>
    <mergeCell ref="L41:M41"/>
    <mergeCell ref="N41:O41"/>
    <mergeCell ref="P43:Q43"/>
    <mergeCell ref="A44:B44"/>
    <mergeCell ref="C44:D44"/>
    <mergeCell ref="E44:F44"/>
    <mergeCell ref="H44:I44"/>
    <mergeCell ref="L44:M44"/>
    <mergeCell ref="N44:O44"/>
    <mergeCell ref="P44:Q44"/>
    <mergeCell ref="A43:B43"/>
    <mergeCell ref="C43:D43"/>
    <mergeCell ref="E43:F43"/>
    <mergeCell ref="H43:I43"/>
    <mergeCell ref="L43:M43"/>
    <mergeCell ref="N43:O43"/>
    <mergeCell ref="B48:C48"/>
    <mergeCell ref="D48:I48"/>
    <mergeCell ref="L48:M48"/>
    <mergeCell ref="N48:O48"/>
    <mergeCell ref="P48:Q48"/>
    <mergeCell ref="L49:M49"/>
    <mergeCell ref="N49:O49"/>
    <mergeCell ref="P49:Q49"/>
    <mergeCell ref="P45:Q45"/>
    <mergeCell ref="L46:M46"/>
    <mergeCell ref="N46:O46"/>
    <mergeCell ref="P46:Q46"/>
    <mergeCell ref="L47:M47"/>
    <mergeCell ref="N47:O47"/>
    <mergeCell ref="P47:Q47"/>
    <mergeCell ref="A45:B45"/>
    <mergeCell ref="C45:D45"/>
    <mergeCell ref="E45:F45"/>
    <mergeCell ref="H45:I45"/>
    <mergeCell ref="L45:M45"/>
    <mergeCell ref="N45:O45"/>
    <mergeCell ref="P55:Q55"/>
    <mergeCell ref="B86:N88"/>
    <mergeCell ref="A55:C55"/>
    <mergeCell ref="D55:F55"/>
    <mergeCell ref="G55:H55"/>
    <mergeCell ref="I55:J55"/>
    <mergeCell ref="K55:L55"/>
    <mergeCell ref="N55:O55"/>
    <mergeCell ref="A52:L52"/>
    <mergeCell ref="N52:Q52"/>
    <mergeCell ref="A53:C54"/>
    <mergeCell ref="D53:F54"/>
    <mergeCell ref="G53:H54"/>
    <mergeCell ref="I53:J54"/>
    <mergeCell ref="K53:L54"/>
    <mergeCell ref="N53:O54"/>
    <mergeCell ref="P53:Q54"/>
  </mergeCells>
  <phoneticPr fontId="1"/>
  <dataValidations count="4">
    <dataValidation imeMode="off" allowBlank="1" showInputMessage="1" showErrorMessage="1" sqref="I12 L37:L48 P37:P49 N37:N49 B46:B47 D46:E47 C31:D32 A45:A47 L19:L30 J31:K32 G19:I32 C36:H45 E19:E32 M19:Q32 A55:L55 N55:Q55 B19:B32 B4:B7 F31:F32 A19:A30"/>
    <dataValidation imeMode="on" allowBlank="1" showInputMessage="1" showErrorMessage="1" sqref="I13 A36:A44"/>
    <dataValidation imeMode="off" allowBlank="1" showInputMessage="1" showErrorMessage="1" promptTitle="入力不要欄" prompt="通常サービス欄及び食費・居住費欄に入力してください。" sqref="C19:C30 J19:J30 K19 K30 D19 D25:D30"/>
    <dataValidation allowBlank="1" showInputMessage="1" showErrorMessage="1" promptTitle="編集厳禁" prompt="当該着色部分については、ドロップダウンボックスの他、請求額計算等においても参照しているため「編集厳禁!!」" sqref="R1:S7 S21:S25 T1:T19"/>
  </dataValidations>
  <pageMargins left="0.59055118110236227" right="0.19685039370078741" top="0.47244094488188981" bottom="0.47244094488188981" header="0.51181102362204722" footer="0.51181102362204722"/>
  <pageSetup paperSize="9" scale="46" orientation="portrait" r:id="rId1"/>
  <headerFooter alignWithMargins="0">
    <oddHeader>&amp;R&amp;"ＭＳ Ｐゴシック,標準"&amp;18（別添）</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19050</xdr:colOff>
                    <xdr:row>1</xdr:row>
                    <xdr:rowOff>0</xdr:rowOff>
                  </from>
                  <to>
                    <xdr:col>4</xdr:col>
                    <xdr:colOff>533400</xdr:colOff>
                    <xdr:row>2</xdr:row>
                    <xdr:rowOff>0</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1</xdr:col>
                    <xdr:colOff>19050</xdr:colOff>
                    <xdr:row>2</xdr:row>
                    <xdr:rowOff>0</xdr:rowOff>
                  </from>
                  <to>
                    <xdr:col>4</xdr:col>
                    <xdr:colOff>533400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rgb="FFFF0000"/>
  </sheetPr>
  <dimension ref="A1:T88"/>
  <sheetViews>
    <sheetView zoomScale="70" zoomScaleNormal="70" zoomScaleSheetLayoutView="55" workbookViewId="0">
      <selection activeCell="A10" sqref="A10:Q11"/>
    </sheetView>
  </sheetViews>
  <sheetFormatPr defaultRowHeight="13.5" x14ac:dyDescent="0.15"/>
  <cols>
    <col min="1" max="1" width="17.25" style="8" customWidth="1"/>
    <col min="2" max="2" width="7.75" style="8" customWidth="1"/>
    <col min="3" max="4" width="8.5" style="8" customWidth="1"/>
    <col min="5" max="6" width="9.5" style="8" customWidth="1"/>
    <col min="7" max="8" width="16.625" style="8" customWidth="1"/>
    <col min="9" max="11" width="8.375" style="8" customWidth="1"/>
    <col min="12" max="12" width="16.5" style="8" customWidth="1"/>
    <col min="13" max="13" width="3" style="8" customWidth="1"/>
    <col min="14" max="15" width="8.125" style="8" customWidth="1"/>
    <col min="16" max="17" width="9.5" style="8" customWidth="1"/>
    <col min="18" max="18" width="9" style="8" customWidth="1"/>
    <col min="19" max="19" width="13.375" style="8" bestFit="1" customWidth="1"/>
    <col min="20" max="20" width="27.5" style="8" customWidth="1"/>
    <col min="21" max="16384" width="9" style="5"/>
  </cols>
  <sheetData>
    <row r="1" spans="1:20" ht="21.75" customHeight="1" x14ac:dyDescent="0.15">
      <c r="A1" s="1" t="s">
        <v>0</v>
      </c>
      <c r="B1" s="2"/>
      <c r="C1" s="2"/>
      <c r="D1" s="2"/>
      <c r="E1" s="2"/>
      <c r="F1" s="2"/>
      <c r="G1" s="2"/>
      <c r="H1" s="2"/>
      <c r="I1" s="2"/>
      <c r="J1" s="2"/>
      <c r="K1" s="2"/>
      <c r="L1" s="2"/>
      <c r="M1" s="2"/>
      <c r="N1" s="2"/>
      <c r="O1" s="2"/>
      <c r="P1" s="2"/>
      <c r="Q1" s="2"/>
      <c r="R1" s="3"/>
      <c r="S1" s="4">
        <v>1</v>
      </c>
      <c r="T1" s="4">
        <v>15</v>
      </c>
    </row>
    <row r="2" spans="1:20" ht="21.75" customHeight="1" x14ac:dyDescent="0.15">
      <c r="A2" s="6" t="s">
        <v>1</v>
      </c>
      <c r="B2" s="7"/>
      <c r="C2" s="7"/>
      <c r="D2" s="7"/>
      <c r="E2" s="7"/>
      <c r="R2" s="4">
        <v>1</v>
      </c>
      <c r="S2" s="9" t="s">
        <v>2</v>
      </c>
      <c r="T2" s="9" t="s">
        <v>3</v>
      </c>
    </row>
    <row r="3" spans="1:20" ht="21.75" customHeight="1" x14ac:dyDescent="0.15">
      <c r="A3" s="6" t="s">
        <v>4</v>
      </c>
      <c r="B3" s="7"/>
      <c r="C3" s="7"/>
      <c r="D3" s="7"/>
      <c r="E3" s="7"/>
      <c r="R3" s="4">
        <v>2</v>
      </c>
      <c r="S3" s="9"/>
      <c r="T3" s="9" t="s">
        <v>5</v>
      </c>
    </row>
    <row r="4" spans="1:20" ht="21.75" customHeight="1" x14ac:dyDescent="0.15">
      <c r="A4" s="10" t="s">
        <v>6</v>
      </c>
      <c r="B4" s="13">
        <v>3</v>
      </c>
      <c r="C4" s="12" t="s">
        <v>7</v>
      </c>
      <c r="D4" s="7"/>
      <c r="E4" s="7"/>
      <c r="G4" s="216" t="str">
        <f>"令和"&amp;B4&amp;" 年 "&amp;B5&amp;" 月 ～ 令和" &amp; 4&amp;" 年 "&amp;B6&amp;" 月サービス分"</f>
        <v>令和3 年 4 月 ～ 令和4 年 3 月サービス分</v>
      </c>
      <c r="H4" s="217"/>
      <c r="I4" s="217"/>
      <c r="J4" s="217"/>
      <c r="K4" s="217"/>
      <c r="L4" s="217"/>
      <c r="R4" s="4">
        <v>3</v>
      </c>
      <c r="S4" s="9"/>
      <c r="T4" s="9" t="s">
        <v>8</v>
      </c>
    </row>
    <row r="5" spans="1:20" ht="21.75" customHeight="1" x14ac:dyDescent="0.15">
      <c r="A5" s="6" t="s">
        <v>9</v>
      </c>
      <c r="B5" s="13">
        <v>4</v>
      </c>
      <c r="C5" s="12" t="s">
        <v>10</v>
      </c>
      <c r="D5" s="7"/>
      <c r="E5" s="7"/>
      <c r="G5" s="217"/>
      <c r="H5" s="217"/>
      <c r="I5" s="217"/>
      <c r="J5" s="217"/>
      <c r="K5" s="217"/>
      <c r="L5" s="217"/>
      <c r="R5" s="4">
        <v>4</v>
      </c>
      <c r="S5" s="9"/>
      <c r="T5" s="14" t="s">
        <v>11</v>
      </c>
    </row>
    <row r="6" spans="1:20" ht="21.75" customHeight="1" x14ac:dyDescent="0.15">
      <c r="A6" s="15" t="s">
        <v>12</v>
      </c>
      <c r="B6" s="13">
        <v>3</v>
      </c>
      <c r="C6" s="16" t="s">
        <v>13</v>
      </c>
      <c r="D6" s="7"/>
      <c r="E6" s="7"/>
      <c r="R6" s="4">
        <v>5</v>
      </c>
      <c r="S6" s="9"/>
      <c r="T6" s="14" t="s">
        <v>14</v>
      </c>
    </row>
    <row r="7" spans="1:20" ht="22.5" customHeight="1" x14ac:dyDescent="0.15">
      <c r="A7" s="17"/>
      <c r="B7" s="18"/>
      <c r="C7" s="19"/>
      <c r="D7" s="20"/>
      <c r="R7" s="4">
        <v>6</v>
      </c>
      <c r="S7" s="9"/>
      <c r="T7" s="14" t="s">
        <v>15</v>
      </c>
    </row>
    <row r="8" spans="1:20" ht="24.75" customHeight="1" x14ac:dyDescent="0.15">
      <c r="A8" s="218" t="s">
        <v>90</v>
      </c>
      <c r="B8" s="219"/>
      <c r="C8" s="219"/>
      <c r="D8" s="219"/>
      <c r="E8" s="219"/>
      <c r="F8" s="219"/>
      <c r="G8" s="219"/>
      <c r="H8" s="219"/>
      <c r="I8" s="219"/>
      <c r="J8" s="219"/>
      <c r="K8" s="219"/>
      <c r="L8" s="219"/>
      <c r="M8" s="219"/>
      <c r="N8" s="219"/>
      <c r="O8" s="219"/>
      <c r="P8" s="219"/>
      <c r="Q8" s="219"/>
      <c r="R8" s="4">
        <v>7</v>
      </c>
      <c r="S8" s="14"/>
      <c r="T8" s="14" t="s">
        <v>16</v>
      </c>
    </row>
    <row r="9" spans="1:20" ht="22.5" customHeight="1" x14ac:dyDescent="0.15">
      <c r="A9" s="219"/>
      <c r="B9" s="219"/>
      <c r="C9" s="219"/>
      <c r="D9" s="219"/>
      <c r="E9" s="219"/>
      <c r="F9" s="219"/>
      <c r="G9" s="219"/>
      <c r="H9" s="219"/>
      <c r="I9" s="219"/>
      <c r="J9" s="219"/>
      <c r="K9" s="219"/>
      <c r="L9" s="219"/>
      <c r="M9" s="219"/>
      <c r="N9" s="219"/>
      <c r="O9" s="219"/>
      <c r="P9" s="219"/>
      <c r="Q9" s="219"/>
      <c r="R9" s="4">
        <v>8</v>
      </c>
      <c r="S9" s="14"/>
      <c r="T9" s="14" t="s">
        <v>17</v>
      </c>
    </row>
    <row r="10" spans="1:20" ht="21.75" customHeight="1" x14ac:dyDescent="0.15">
      <c r="A10" s="220"/>
      <c r="B10" s="221"/>
      <c r="C10" s="221"/>
      <c r="D10" s="221"/>
      <c r="E10" s="221"/>
      <c r="F10" s="221"/>
      <c r="G10" s="221"/>
      <c r="H10" s="221"/>
      <c r="I10" s="221"/>
      <c r="J10" s="221"/>
      <c r="K10" s="221"/>
      <c r="L10" s="221"/>
      <c r="M10" s="221"/>
      <c r="N10" s="221"/>
      <c r="O10" s="221"/>
      <c r="P10" s="221"/>
      <c r="Q10" s="221"/>
      <c r="R10" s="4">
        <v>9</v>
      </c>
      <c r="S10" s="14"/>
      <c r="T10" s="14" t="s">
        <v>18</v>
      </c>
    </row>
    <row r="11" spans="1:20" ht="21.75" customHeight="1" x14ac:dyDescent="0.15">
      <c r="A11" s="221"/>
      <c r="B11" s="221"/>
      <c r="C11" s="221"/>
      <c r="D11" s="221"/>
      <c r="E11" s="221"/>
      <c r="F11" s="221"/>
      <c r="G11" s="221"/>
      <c r="H11" s="221"/>
      <c r="I11" s="221"/>
      <c r="J11" s="221"/>
      <c r="K11" s="221"/>
      <c r="L11" s="221"/>
      <c r="M11" s="221"/>
      <c r="N11" s="221"/>
      <c r="O11" s="221"/>
      <c r="P11" s="221"/>
      <c r="Q11" s="221"/>
      <c r="R11" s="4">
        <v>10</v>
      </c>
      <c r="S11" s="14"/>
      <c r="T11" s="14" t="s">
        <v>19</v>
      </c>
    </row>
    <row r="12" spans="1:20" ht="30" customHeight="1" x14ac:dyDescent="0.15">
      <c r="A12" s="222" t="s">
        <v>20</v>
      </c>
      <c r="B12" s="129"/>
      <c r="C12" s="262" t="str">
        <f>IF(ISBLANK(T1),"",VLOOKUP(T1,R2:T17,3))</f>
        <v>介護福祉施設サービス</v>
      </c>
      <c r="D12" s="129"/>
      <c r="E12" s="129"/>
      <c r="F12" s="129"/>
      <c r="G12" s="129"/>
      <c r="H12" s="21" t="s">
        <v>21</v>
      </c>
      <c r="I12" s="226">
        <v>3500000000</v>
      </c>
      <c r="J12" s="263"/>
      <c r="K12" s="264"/>
      <c r="L12" s="89"/>
      <c r="M12" s="89"/>
      <c r="N12" s="89"/>
      <c r="O12" s="89"/>
      <c r="P12" s="89"/>
      <c r="Q12" s="89"/>
      <c r="R12" s="4">
        <v>11</v>
      </c>
      <c r="S12" s="14"/>
      <c r="T12" s="14" t="s">
        <v>22</v>
      </c>
    </row>
    <row r="13" spans="1:20" ht="30" customHeight="1" x14ac:dyDescent="0.15">
      <c r="A13" s="223"/>
      <c r="B13" s="129"/>
      <c r="C13" s="129"/>
      <c r="D13" s="129"/>
      <c r="E13" s="129"/>
      <c r="F13" s="129"/>
      <c r="G13" s="129"/>
      <c r="H13" s="21" t="s">
        <v>23</v>
      </c>
      <c r="I13" s="265" t="s">
        <v>81</v>
      </c>
      <c r="J13" s="263"/>
      <c r="K13" s="263"/>
      <c r="L13" s="263"/>
      <c r="M13" s="263"/>
      <c r="N13" s="263"/>
      <c r="O13" s="263"/>
      <c r="P13" s="264"/>
      <c r="Q13" s="264"/>
      <c r="R13" s="4">
        <v>12</v>
      </c>
      <c r="S13" s="14"/>
      <c r="T13" s="14" t="s">
        <v>24</v>
      </c>
    </row>
    <row r="14" spans="1:20" ht="22.5" customHeight="1" x14ac:dyDescent="0.15">
      <c r="A14" s="23"/>
      <c r="B14" s="23"/>
      <c r="C14" s="23"/>
      <c r="D14" s="23"/>
      <c r="E14" s="23"/>
      <c r="F14" s="23"/>
      <c r="G14" s="23"/>
      <c r="H14" s="23"/>
      <c r="I14" s="23"/>
      <c r="J14" s="23"/>
      <c r="K14" s="23"/>
      <c r="L14" s="23"/>
      <c r="M14" s="23"/>
      <c r="N14" s="23"/>
      <c r="O14" s="23"/>
      <c r="P14" s="23"/>
      <c r="Q14" s="23"/>
      <c r="R14" s="4">
        <v>13</v>
      </c>
      <c r="S14" s="14"/>
      <c r="T14" s="24" t="s">
        <v>25</v>
      </c>
    </row>
    <row r="15" spans="1:20" ht="24" customHeight="1" thickBot="1" x14ac:dyDescent="0.2">
      <c r="A15" s="25" t="s">
        <v>26</v>
      </c>
      <c r="B15" s="26"/>
      <c r="C15" s="26"/>
      <c r="D15" s="23"/>
      <c r="E15" s="23"/>
      <c r="F15" s="23"/>
      <c r="G15" s="23"/>
      <c r="H15" s="23"/>
      <c r="I15" s="23"/>
      <c r="J15" s="23"/>
      <c r="K15" s="23"/>
      <c r="L15" s="23"/>
      <c r="M15" s="23"/>
      <c r="N15" s="23"/>
      <c r="O15" s="23"/>
      <c r="P15" s="23"/>
      <c r="Q15" s="23"/>
      <c r="R15" s="4">
        <v>14</v>
      </c>
      <c r="S15" s="14"/>
      <c r="T15" s="24" t="s">
        <v>27</v>
      </c>
    </row>
    <row r="16" spans="1:20" ht="24" customHeight="1" x14ac:dyDescent="0.15">
      <c r="A16" s="240" t="s">
        <v>12</v>
      </c>
      <c r="B16" s="242" t="s">
        <v>28</v>
      </c>
      <c r="C16" s="171"/>
      <c r="D16" s="171"/>
      <c r="E16" s="171"/>
      <c r="F16" s="171"/>
      <c r="G16" s="171"/>
      <c r="H16" s="171"/>
      <c r="I16" s="171"/>
      <c r="J16" s="171"/>
      <c r="K16" s="171"/>
      <c r="L16" s="171"/>
      <c r="M16" s="171"/>
      <c r="N16" s="171"/>
      <c r="O16" s="171"/>
      <c r="P16" s="171"/>
      <c r="Q16" s="172"/>
      <c r="R16" s="4">
        <v>15</v>
      </c>
      <c r="S16" s="14"/>
      <c r="T16" s="9" t="s">
        <v>29</v>
      </c>
    </row>
    <row r="17" spans="1:20" ht="24" customHeight="1" x14ac:dyDescent="0.15">
      <c r="A17" s="241"/>
      <c r="B17" s="243" t="s">
        <v>30</v>
      </c>
      <c r="C17" s="245" t="s">
        <v>31</v>
      </c>
      <c r="D17" s="246"/>
      <c r="E17" s="246"/>
      <c r="F17" s="246"/>
      <c r="G17" s="246"/>
      <c r="H17" s="247"/>
      <c r="I17" s="248" t="s">
        <v>32</v>
      </c>
      <c r="J17" s="245" t="s">
        <v>33</v>
      </c>
      <c r="K17" s="246"/>
      <c r="L17" s="246"/>
      <c r="M17" s="246"/>
      <c r="N17" s="246"/>
      <c r="O17" s="246"/>
      <c r="P17" s="246"/>
      <c r="Q17" s="250"/>
      <c r="R17" s="4">
        <v>16</v>
      </c>
      <c r="S17" s="14"/>
      <c r="T17" s="14" t="s">
        <v>34</v>
      </c>
    </row>
    <row r="18" spans="1:20" ht="24" customHeight="1" thickBot="1" x14ac:dyDescent="0.2">
      <c r="A18" s="241"/>
      <c r="B18" s="244"/>
      <c r="C18" s="251"/>
      <c r="D18" s="251"/>
      <c r="E18" s="252" t="s">
        <v>35</v>
      </c>
      <c r="F18" s="253"/>
      <c r="G18" s="27" t="s">
        <v>36</v>
      </c>
      <c r="H18" s="28" t="s">
        <v>37</v>
      </c>
      <c r="I18" s="249"/>
      <c r="J18" s="254"/>
      <c r="K18" s="181"/>
      <c r="L18" s="29" t="s">
        <v>35</v>
      </c>
      <c r="M18" s="230" t="s">
        <v>36</v>
      </c>
      <c r="N18" s="255"/>
      <c r="O18" s="256"/>
      <c r="P18" s="230" t="s">
        <v>37</v>
      </c>
      <c r="Q18" s="231"/>
      <c r="R18" s="4"/>
      <c r="S18" s="14"/>
      <c r="T18" s="24"/>
    </row>
    <row r="19" spans="1:20" ht="24" customHeight="1" thickTop="1" x14ac:dyDescent="0.15">
      <c r="A19" s="30">
        <v>44287</v>
      </c>
      <c r="B19" s="31">
        <v>50</v>
      </c>
      <c r="C19" s="232">
        <f t="shared" ref="C19:C30" si="0">+E19+G19+H19</f>
        <v>2500000</v>
      </c>
      <c r="D19" s="233"/>
      <c r="E19" s="192">
        <v>1200000</v>
      </c>
      <c r="F19" s="234"/>
      <c r="G19" s="31">
        <v>800000</v>
      </c>
      <c r="H19" s="32">
        <v>500000</v>
      </c>
      <c r="I19" s="31">
        <v>10</v>
      </c>
      <c r="J19" s="232">
        <f>L19+M19+P19</f>
        <v>57000</v>
      </c>
      <c r="K19" s="235"/>
      <c r="L19" s="33">
        <v>7000</v>
      </c>
      <c r="M19" s="236">
        <v>30000</v>
      </c>
      <c r="N19" s="236"/>
      <c r="O19" s="237"/>
      <c r="P19" s="238">
        <v>20000</v>
      </c>
      <c r="Q19" s="239"/>
      <c r="R19" s="4"/>
      <c r="S19" s="14"/>
      <c r="T19" s="24"/>
    </row>
    <row r="20" spans="1:20" ht="24" customHeight="1" x14ac:dyDescent="0.15">
      <c r="A20" s="34">
        <v>44317</v>
      </c>
      <c r="B20" s="35">
        <v>50</v>
      </c>
      <c r="C20" s="208">
        <f t="shared" si="0"/>
        <v>2500000</v>
      </c>
      <c r="D20" s="209"/>
      <c r="E20" s="142">
        <v>1200000</v>
      </c>
      <c r="F20" s="210"/>
      <c r="G20" s="35">
        <v>800000</v>
      </c>
      <c r="H20" s="36">
        <v>500000</v>
      </c>
      <c r="I20" s="35">
        <v>10</v>
      </c>
      <c r="J20" s="208">
        <f>L20+M20+P20</f>
        <v>57000</v>
      </c>
      <c r="K20" s="211"/>
      <c r="L20" s="37">
        <v>7000</v>
      </c>
      <c r="M20" s="212">
        <v>30000</v>
      </c>
      <c r="N20" s="212"/>
      <c r="O20" s="213"/>
      <c r="P20" s="214">
        <v>20000</v>
      </c>
      <c r="Q20" s="215"/>
    </row>
    <row r="21" spans="1:20" ht="24" customHeight="1" x14ac:dyDescent="0.15">
      <c r="A21" s="34">
        <v>44348</v>
      </c>
      <c r="B21" s="35">
        <v>50</v>
      </c>
      <c r="C21" s="208">
        <f t="shared" si="0"/>
        <v>2500000</v>
      </c>
      <c r="D21" s="209"/>
      <c r="E21" s="142">
        <v>1200000</v>
      </c>
      <c r="F21" s="210"/>
      <c r="G21" s="35">
        <v>800000</v>
      </c>
      <c r="H21" s="36">
        <v>500000</v>
      </c>
      <c r="I21" s="35">
        <v>10</v>
      </c>
      <c r="J21" s="208">
        <f t="shared" ref="J21:J29" si="1">L21+M21+P21</f>
        <v>57000</v>
      </c>
      <c r="K21" s="211"/>
      <c r="L21" s="37">
        <v>7000</v>
      </c>
      <c r="M21" s="212">
        <v>30000</v>
      </c>
      <c r="N21" s="212"/>
      <c r="O21" s="213"/>
      <c r="P21" s="214">
        <v>20000</v>
      </c>
      <c r="Q21" s="215"/>
    </row>
    <row r="22" spans="1:20" ht="24" customHeight="1" x14ac:dyDescent="0.15">
      <c r="A22" s="34">
        <v>44378</v>
      </c>
      <c r="B22" s="35">
        <v>50</v>
      </c>
      <c r="C22" s="208">
        <f t="shared" si="0"/>
        <v>2500000</v>
      </c>
      <c r="D22" s="209"/>
      <c r="E22" s="142">
        <v>1200000</v>
      </c>
      <c r="F22" s="210"/>
      <c r="G22" s="35">
        <v>800000</v>
      </c>
      <c r="H22" s="36">
        <v>500000</v>
      </c>
      <c r="I22" s="35">
        <v>10</v>
      </c>
      <c r="J22" s="208">
        <f t="shared" si="1"/>
        <v>57000</v>
      </c>
      <c r="K22" s="211"/>
      <c r="L22" s="37">
        <v>7000</v>
      </c>
      <c r="M22" s="212">
        <v>30000</v>
      </c>
      <c r="N22" s="212"/>
      <c r="O22" s="213"/>
      <c r="P22" s="214">
        <v>20000</v>
      </c>
      <c r="Q22" s="215"/>
    </row>
    <row r="23" spans="1:20" ht="24" customHeight="1" x14ac:dyDescent="0.15">
      <c r="A23" s="34">
        <v>44409</v>
      </c>
      <c r="B23" s="35">
        <v>50</v>
      </c>
      <c r="C23" s="208">
        <f t="shared" si="0"/>
        <v>2500000</v>
      </c>
      <c r="D23" s="209"/>
      <c r="E23" s="142">
        <v>1200000</v>
      </c>
      <c r="F23" s="210"/>
      <c r="G23" s="35">
        <v>800000</v>
      </c>
      <c r="H23" s="36">
        <v>500000</v>
      </c>
      <c r="I23" s="35">
        <v>10</v>
      </c>
      <c r="J23" s="208">
        <f t="shared" si="1"/>
        <v>57000</v>
      </c>
      <c r="K23" s="211"/>
      <c r="L23" s="37">
        <v>7000</v>
      </c>
      <c r="M23" s="212">
        <v>30000</v>
      </c>
      <c r="N23" s="212"/>
      <c r="O23" s="213"/>
      <c r="P23" s="214">
        <v>20000</v>
      </c>
      <c r="Q23" s="215"/>
    </row>
    <row r="24" spans="1:20" ht="24" customHeight="1" x14ac:dyDescent="0.15">
      <c r="A24" s="34">
        <v>44440</v>
      </c>
      <c r="B24" s="35">
        <v>50</v>
      </c>
      <c r="C24" s="208">
        <f t="shared" si="0"/>
        <v>2500000</v>
      </c>
      <c r="D24" s="209"/>
      <c r="E24" s="142">
        <v>1200000</v>
      </c>
      <c r="F24" s="210"/>
      <c r="G24" s="35">
        <v>800000</v>
      </c>
      <c r="H24" s="36">
        <v>500000</v>
      </c>
      <c r="I24" s="35">
        <v>10</v>
      </c>
      <c r="J24" s="208">
        <f t="shared" si="1"/>
        <v>57000</v>
      </c>
      <c r="K24" s="211"/>
      <c r="L24" s="37">
        <v>7000</v>
      </c>
      <c r="M24" s="212">
        <v>30000</v>
      </c>
      <c r="N24" s="212"/>
      <c r="O24" s="213"/>
      <c r="P24" s="214">
        <v>20000</v>
      </c>
      <c r="Q24" s="215"/>
    </row>
    <row r="25" spans="1:20" ht="24" customHeight="1" x14ac:dyDescent="0.15">
      <c r="A25" s="34">
        <v>44470</v>
      </c>
      <c r="B25" s="35">
        <v>52</v>
      </c>
      <c r="C25" s="208">
        <f t="shared" si="0"/>
        <v>2670000</v>
      </c>
      <c r="D25" s="209"/>
      <c r="E25" s="142">
        <v>1300000</v>
      </c>
      <c r="F25" s="210"/>
      <c r="G25" s="35">
        <v>850000</v>
      </c>
      <c r="H25" s="36">
        <v>520000</v>
      </c>
      <c r="I25" s="35">
        <v>11</v>
      </c>
      <c r="J25" s="208">
        <f t="shared" si="1"/>
        <v>78000</v>
      </c>
      <c r="K25" s="211"/>
      <c r="L25" s="37">
        <v>8000</v>
      </c>
      <c r="M25" s="212">
        <v>40000</v>
      </c>
      <c r="N25" s="212"/>
      <c r="O25" s="213"/>
      <c r="P25" s="214">
        <v>30000</v>
      </c>
      <c r="Q25" s="215"/>
    </row>
    <row r="26" spans="1:20" ht="24" customHeight="1" x14ac:dyDescent="0.15">
      <c r="A26" s="34">
        <v>44501</v>
      </c>
      <c r="B26" s="35">
        <v>52</v>
      </c>
      <c r="C26" s="208">
        <f t="shared" si="0"/>
        <v>2670000</v>
      </c>
      <c r="D26" s="209"/>
      <c r="E26" s="142">
        <v>1300000</v>
      </c>
      <c r="F26" s="210"/>
      <c r="G26" s="35">
        <v>850000</v>
      </c>
      <c r="H26" s="36">
        <v>520000</v>
      </c>
      <c r="I26" s="35">
        <v>11</v>
      </c>
      <c r="J26" s="208">
        <f t="shared" si="1"/>
        <v>78000</v>
      </c>
      <c r="K26" s="211"/>
      <c r="L26" s="37">
        <v>8000</v>
      </c>
      <c r="M26" s="212">
        <v>40000</v>
      </c>
      <c r="N26" s="212"/>
      <c r="O26" s="213"/>
      <c r="P26" s="214">
        <v>30000</v>
      </c>
      <c r="Q26" s="215"/>
    </row>
    <row r="27" spans="1:20" ht="24" customHeight="1" x14ac:dyDescent="0.15">
      <c r="A27" s="34">
        <v>44531</v>
      </c>
      <c r="B27" s="35">
        <v>52</v>
      </c>
      <c r="C27" s="208">
        <f t="shared" si="0"/>
        <v>2670000</v>
      </c>
      <c r="D27" s="209"/>
      <c r="E27" s="142">
        <v>1300000</v>
      </c>
      <c r="F27" s="210"/>
      <c r="G27" s="35">
        <v>850000</v>
      </c>
      <c r="H27" s="36">
        <v>520000</v>
      </c>
      <c r="I27" s="35">
        <v>11</v>
      </c>
      <c r="J27" s="208">
        <f t="shared" si="1"/>
        <v>78000</v>
      </c>
      <c r="K27" s="211"/>
      <c r="L27" s="37">
        <v>8000</v>
      </c>
      <c r="M27" s="212">
        <v>40000</v>
      </c>
      <c r="N27" s="212"/>
      <c r="O27" s="213"/>
      <c r="P27" s="214">
        <v>30000</v>
      </c>
      <c r="Q27" s="215"/>
    </row>
    <row r="28" spans="1:20" ht="24" customHeight="1" x14ac:dyDescent="0.15">
      <c r="A28" s="34">
        <v>44562</v>
      </c>
      <c r="B28" s="35">
        <v>52</v>
      </c>
      <c r="C28" s="208">
        <f t="shared" si="0"/>
        <v>2670000</v>
      </c>
      <c r="D28" s="209"/>
      <c r="E28" s="142">
        <v>1300000</v>
      </c>
      <c r="F28" s="210"/>
      <c r="G28" s="35">
        <v>850000</v>
      </c>
      <c r="H28" s="36">
        <v>520000</v>
      </c>
      <c r="I28" s="35">
        <v>11</v>
      </c>
      <c r="J28" s="208">
        <f t="shared" si="1"/>
        <v>78000</v>
      </c>
      <c r="K28" s="211"/>
      <c r="L28" s="37">
        <v>8000</v>
      </c>
      <c r="M28" s="212">
        <v>40000</v>
      </c>
      <c r="N28" s="212"/>
      <c r="O28" s="213"/>
      <c r="P28" s="214">
        <v>30000</v>
      </c>
      <c r="Q28" s="215"/>
    </row>
    <row r="29" spans="1:20" ht="24" customHeight="1" x14ac:dyDescent="0.15">
      <c r="A29" s="34">
        <v>44593</v>
      </c>
      <c r="B29" s="35">
        <v>52</v>
      </c>
      <c r="C29" s="208">
        <f t="shared" si="0"/>
        <v>2670000</v>
      </c>
      <c r="D29" s="209"/>
      <c r="E29" s="142">
        <v>1300000</v>
      </c>
      <c r="F29" s="210"/>
      <c r="G29" s="35">
        <v>850000</v>
      </c>
      <c r="H29" s="36">
        <v>520000</v>
      </c>
      <c r="I29" s="35">
        <v>11</v>
      </c>
      <c r="J29" s="208">
        <f t="shared" si="1"/>
        <v>78000</v>
      </c>
      <c r="K29" s="211"/>
      <c r="L29" s="37">
        <v>8000</v>
      </c>
      <c r="M29" s="212">
        <v>40000</v>
      </c>
      <c r="N29" s="212"/>
      <c r="O29" s="213"/>
      <c r="P29" s="214">
        <v>30000</v>
      </c>
      <c r="Q29" s="215"/>
    </row>
    <row r="30" spans="1:20" ht="24" customHeight="1" thickBot="1" x14ac:dyDescent="0.2">
      <c r="A30" s="34">
        <v>44621</v>
      </c>
      <c r="B30" s="40">
        <v>52</v>
      </c>
      <c r="C30" s="194">
        <f t="shared" si="0"/>
        <v>2670000</v>
      </c>
      <c r="D30" s="195"/>
      <c r="E30" s="196">
        <v>1300000</v>
      </c>
      <c r="F30" s="197"/>
      <c r="G30" s="40">
        <v>850000</v>
      </c>
      <c r="H30" s="41">
        <v>520000</v>
      </c>
      <c r="I30" s="40">
        <v>11</v>
      </c>
      <c r="J30" s="194">
        <f>L30+M30+P30</f>
        <v>78000</v>
      </c>
      <c r="K30" s="198"/>
      <c r="L30" s="42">
        <v>8000</v>
      </c>
      <c r="M30" s="199">
        <v>40000</v>
      </c>
      <c r="N30" s="199"/>
      <c r="O30" s="200"/>
      <c r="P30" s="201">
        <v>30000</v>
      </c>
      <c r="Q30" s="202"/>
    </row>
    <row r="31" spans="1:20" s="8" customFormat="1" ht="24" customHeight="1" thickTop="1" thickBot="1" x14ac:dyDescent="0.2">
      <c r="A31" s="43" t="s">
        <v>38</v>
      </c>
      <c r="B31" s="44">
        <f>SUM(B19:B30)</f>
        <v>612</v>
      </c>
      <c r="C31" s="140">
        <f>SUM(C19:D30)</f>
        <v>31020000</v>
      </c>
      <c r="D31" s="203"/>
      <c r="E31" s="140">
        <f>SUM(E19:F30)</f>
        <v>15000000</v>
      </c>
      <c r="F31" s="203"/>
      <c r="G31" s="44">
        <f>SUM(G19:G30)</f>
        <v>9900000</v>
      </c>
      <c r="H31" s="45">
        <f>SUM(H19:H30)</f>
        <v>6120000</v>
      </c>
      <c r="I31" s="44">
        <f>SUM(I19:I30)</f>
        <v>126</v>
      </c>
      <c r="J31" s="140">
        <f>SUM(J19:K30)</f>
        <v>810000</v>
      </c>
      <c r="K31" s="138"/>
      <c r="L31" s="46">
        <f>SUM(L19:L30)</f>
        <v>90000</v>
      </c>
      <c r="M31" s="204">
        <f>SUM(M19:M30)</f>
        <v>420000</v>
      </c>
      <c r="N31" s="204"/>
      <c r="O31" s="205"/>
      <c r="P31" s="206">
        <f>SUM(P19:P30)</f>
        <v>300000</v>
      </c>
      <c r="Q31" s="207"/>
    </row>
    <row r="32" spans="1:20" s="8" customFormat="1" ht="22.5" customHeight="1" x14ac:dyDescent="0.15">
      <c r="A32" s="47"/>
      <c r="B32" s="48"/>
      <c r="C32" s="48"/>
      <c r="D32" s="48"/>
      <c r="E32" s="48"/>
      <c r="F32" s="48"/>
      <c r="G32" s="48"/>
      <c r="H32" s="48"/>
      <c r="I32" s="48"/>
      <c r="J32" s="48"/>
      <c r="K32" s="48"/>
      <c r="L32" s="49"/>
      <c r="M32" s="49"/>
      <c r="N32" s="49"/>
      <c r="O32" s="49"/>
      <c r="P32" s="49"/>
      <c r="Q32" s="49"/>
    </row>
    <row r="33" spans="1:17" s="8" customFormat="1" ht="21" customHeight="1" thickBot="1" x14ac:dyDescent="0.2">
      <c r="A33" s="23"/>
      <c r="B33" s="23"/>
      <c r="C33" s="23"/>
      <c r="D33" s="23"/>
      <c r="E33" s="23"/>
      <c r="F33" s="23"/>
      <c r="G33" s="23"/>
      <c r="H33" s="23"/>
      <c r="I33" s="23"/>
      <c r="J33" s="23"/>
      <c r="K33" s="23"/>
      <c r="L33" s="50" t="s">
        <v>39</v>
      </c>
      <c r="M33" s="23"/>
      <c r="N33" s="23"/>
      <c r="O33" s="23"/>
      <c r="P33" s="23"/>
      <c r="Q33" s="23"/>
    </row>
    <row r="34" spans="1:17" s="8" customFormat="1" ht="24" customHeight="1" thickBot="1" x14ac:dyDescent="0.2">
      <c r="A34" s="50" t="s">
        <v>40</v>
      </c>
      <c r="B34" s="51"/>
      <c r="C34" s="52"/>
      <c r="D34" s="52"/>
      <c r="E34" s="52"/>
      <c r="F34" s="51"/>
      <c r="G34" s="53"/>
      <c r="H34" s="53"/>
      <c r="I34" s="53"/>
      <c r="J34" s="23"/>
      <c r="K34" s="23"/>
      <c r="L34" s="166" t="s">
        <v>12</v>
      </c>
      <c r="M34" s="167"/>
      <c r="N34" s="170" t="s">
        <v>41</v>
      </c>
      <c r="O34" s="171"/>
      <c r="P34" s="171"/>
      <c r="Q34" s="172"/>
    </row>
    <row r="35" spans="1:17" s="8" customFormat="1" ht="24" customHeight="1" thickBot="1" x14ac:dyDescent="0.2">
      <c r="A35" s="173" t="s">
        <v>42</v>
      </c>
      <c r="B35" s="174"/>
      <c r="C35" s="175" t="s">
        <v>43</v>
      </c>
      <c r="D35" s="176"/>
      <c r="E35" s="175" t="s">
        <v>44</v>
      </c>
      <c r="F35" s="176"/>
      <c r="G35" s="54" t="s">
        <v>45</v>
      </c>
      <c r="H35" s="177" t="s">
        <v>46</v>
      </c>
      <c r="I35" s="178"/>
      <c r="J35" s="23"/>
      <c r="K35" s="23"/>
      <c r="L35" s="168"/>
      <c r="M35" s="169"/>
      <c r="N35" s="179" t="s">
        <v>43</v>
      </c>
      <c r="O35" s="180"/>
      <c r="P35" s="182" t="s">
        <v>47</v>
      </c>
      <c r="Q35" s="183"/>
    </row>
    <row r="36" spans="1:17" s="8" customFormat="1" ht="24" customHeight="1" thickTop="1" thickBot="1" x14ac:dyDescent="0.2">
      <c r="A36" s="186" t="s">
        <v>48</v>
      </c>
      <c r="B36" s="187"/>
      <c r="C36" s="163">
        <v>120</v>
      </c>
      <c r="D36" s="163"/>
      <c r="E36" s="163">
        <v>684000</v>
      </c>
      <c r="F36" s="163"/>
      <c r="G36" s="55">
        <f>IF(ISBLANK(E36),"",ROUND(E36/D$55,4))</f>
        <v>0.84440000000000004</v>
      </c>
      <c r="H36" s="164">
        <f>IF(ISBLANK(E36),"",ROUNDDOWN(K$55*G36,))</f>
        <v>211015</v>
      </c>
      <c r="I36" s="165"/>
      <c r="J36" s="23"/>
      <c r="K36" s="23"/>
      <c r="L36" s="168"/>
      <c r="M36" s="169"/>
      <c r="N36" s="181"/>
      <c r="O36" s="181"/>
      <c r="P36" s="184"/>
      <c r="Q36" s="185"/>
    </row>
    <row r="37" spans="1:17" s="8" customFormat="1" ht="24" customHeight="1" thickTop="1" x14ac:dyDescent="0.15">
      <c r="A37" s="162" t="s">
        <v>82</v>
      </c>
      <c r="B37" s="158"/>
      <c r="C37" s="159">
        <v>6</v>
      </c>
      <c r="D37" s="159"/>
      <c r="E37" s="159">
        <v>126000</v>
      </c>
      <c r="F37" s="159"/>
      <c r="G37" s="56">
        <f t="shared" ref="G37:G44" si="2">IF(ISBLANK(E37),"",ROUND(E37/D$55,4))</f>
        <v>0.15559999999999999</v>
      </c>
      <c r="H37" s="160">
        <f t="shared" ref="H37:H44" si="3">IF(ISBLANK(E37),"",ROUNDDOWN(K$55*G37,))</f>
        <v>38884</v>
      </c>
      <c r="I37" s="161"/>
      <c r="J37" s="23"/>
      <c r="K37" s="23"/>
      <c r="L37" s="188">
        <f>A19</f>
        <v>44287</v>
      </c>
      <c r="M37" s="189"/>
      <c r="N37" s="192">
        <v>10</v>
      </c>
      <c r="O37" s="234"/>
      <c r="P37" s="192">
        <v>57000</v>
      </c>
      <c r="Q37" s="193"/>
    </row>
    <row r="38" spans="1:17" s="8" customFormat="1" ht="24" customHeight="1" x14ac:dyDescent="0.15">
      <c r="A38" s="162"/>
      <c r="B38" s="158"/>
      <c r="C38" s="159"/>
      <c r="D38" s="159"/>
      <c r="E38" s="159"/>
      <c r="F38" s="159"/>
      <c r="G38" s="57" t="str">
        <f t="shared" si="2"/>
        <v/>
      </c>
      <c r="H38" s="160" t="str">
        <f t="shared" si="3"/>
        <v/>
      </c>
      <c r="I38" s="161"/>
      <c r="J38" s="23"/>
      <c r="K38" s="23"/>
      <c r="L38" s="144">
        <f t="shared" ref="L38:L48" si="4">A20</f>
        <v>44317</v>
      </c>
      <c r="M38" s="145"/>
      <c r="N38" s="142">
        <v>10</v>
      </c>
      <c r="O38" s="210"/>
      <c r="P38" s="142">
        <v>57000</v>
      </c>
      <c r="Q38" s="143"/>
    </row>
    <row r="39" spans="1:17" s="8" customFormat="1" ht="24" customHeight="1" x14ac:dyDescent="0.15">
      <c r="A39" s="157"/>
      <c r="B39" s="158"/>
      <c r="C39" s="159"/>
      <c r="D39" s="159"/>
      <c r="E39" s="159"/>
      <c r="F39" s="159"/>
      <c r="G39" s="57" t="str">
        <f t="shared" si="2"/>
        <v/>
      </c>
      <c r="H39" s="160" t="str">
        <f t="shared" si="3"/>
        <v/>
      </c>
      <c r="I39" s="161"/>
      <c r="J39" s="23"/>
      <c r="K39" s="23"/>
      <c r="L39" s="144">
        <f t="shared" si="4"/>
        <v>44348</v>
      </c>
      <c r="M39" s="145"/>
      <c r="N39" s="142">
        <v>10</v>
      </c>
      <c r="O39" s="210"/>
      <c r="P39" s="142">
        <v>57000</v>
      </c>
      <c r="Q39" s="143"/>
    </row>
    <row r="40" spans="1:17" s="8" customFormat="1" ht="24" customHeight="1" x14ac:dyDescent="0.15">
      <c r="A40" s="157"/>
      <c r="B40" s="158"/>
      <c r="C40" s="159"/>
      <c r="D40" s="159"/>
      <c r="E40" s="159"/>
      <c r="F40" s="159"/>
      <c r="G40" s="57" t="str">
        <f t="shared" si="2"/>
        <v/>
      </c>
      <c r="H40" s="160" t="str">
        <f t="shared" si="3"/>
        <v/>
      </c>
      <c r="I40" s="161"/>
      <c r="J40" s="23"/>
      <c r="K40" s="23"/>
      <c r="L40" s="144">
        <f t="shared" si="4"/>
        <v>44378</v>
      </c>
      <c r="M40" s="145"/>
      <c r="N40" s="142">
        <v>10</v>
      </c>
      <c r="O40" s="210"/>
      <c r="P40" s="142">
        <v>57000</v>
      </c>
      <c r="Q40" s="143"/>
    </row>
    <row r="41" spans="1:17" s="8" customFormat="1" ht="24" customHeight="1" x14ac:dyDescent="0.15">
      <c r="A41" s="157"/>
      <c r="B41" s="158"/>
      <c r="C41" s="159"/>
      <c r="D41" s="159"/>
      <c r="E41" s="159"/>
      <c r="F41" s="159"/>
      <c r="G41" s="57" t="str">
        <f t="shared" si="2"/>
        <v/>
      </c>
      <c r="H41" s="160" t="str">
        <f t="shared" si="3"/>
        <v/>
      </c>
      <c r="I41" s="161"/>
      <c r="J41" s="23"/>
      <c r="K41" s="23"/>
      <c r="L41" s="144">
        <f t="shared" si="4"/>
        <v>44409</v>
      </c>
      <c r="M41" s="145"/>
      <c r="N41" s="142">
        <v>10</v>
      </c>
      <c r="O41" s="210"/>
      <c r="P41" s="142">
        <v>57000</v>
      </c>
      <c r="Q41" s="143"/>
    </row>
    <row r="42" spans="1:17" s="8" customFormat="1" ht="24" customHeight="1" x14ac:dyDescent="0.15">
      <c r="A42" s="157"/>
      <c r="B42" s="158"/>
      <c r="C42" s="159"/>
      <c r="D42" s="159"/>
      <c r="E42" s="159"/>
      <c r="F42" s="159"/>
      <c r="G42" s="57" t="str">
        <f t="shared" si="2"/>
        <v/>
      </c>
      <c r="H42" s="160" t="str">
        <f t="shared" si="3"/>
        <v/>
      </c>
      <c r="I42" s="161"/>
      <c r="J42" s="23"/>
      <c r="K42" s="23"/>
      <c r="L42" s="144">
        <f t="shared" si="4"/>
        <v>44440</v>
      </c>
      <c r="M42" s="145"/>
      <c r="N42" s="142">
        <v>10</v>
      </c>
      <c r="O42" s="210"/>
      <c r="P42" s="142">
        <v>57000</v>
      </c>
      <c r="Q42" s="143"/>
    </row>
    <row r="43" spans="1:17" s="8" customFormat="1" ht="24" customHeight="1" x14ac:dyDescent="0.15">
      <c r="A43" s="157"/>
      <c r="B43" s="158"/>
      <c r="C43" s="159"/>
      <c r="D43" s="159"/>
      <c r="E43" s="159"/>
      <c r="F43" s="159"/>
      <c r="G43" s="58" t="str">
        <f t="shared" si="2"/>
        <v/>
      </c>
      <c r="H43" s="160" t="str">
        <f t="shared" si="3"/>
        <v/>
      </c>
      <c r="I43" s="161"/>
      <c r="J43" s="23"/>
      <c r="K43" s="23"/>
      <c r="L43" s="144">
        <f t="shared" si="4"/>
        <v>44470</v>
      </c>
      <c r="M43" s="145"/>
      <c r="N43" s="142">
        <v>10</v>
      </c>
      <c r="O43" s="210"/>
      <c r="P43" s="142">
        <v>57000</v>
      </c>
      <c r="Q43" s="143"/>
    </row>
    <row r="44" spans="1:17" s="8" customFormat="1" ht="24" customHeight="1" thickBot="1" x14ac:dyDescent="0.2">
      <c r="A44" s="152"/>
      <c r="B44" s="153"/>
      <c r="C44" s="154"/>
      <c r="D44" s="154"/>
      <c r="E44" s="154"/>
      <c r="F44" s="154"/>
      <c r="G44" s="58" t="str">
        <f t="shared" si="2"/>
        <v/>
      </c>
      <c r="H44" s="155" t="str">
        <f t="shared" si="3"/>
        <v/>
      </c>
      <c r="I44" s="156"/>
      <c r="J44" s="23"/>
      <c r="K44" s="23"/>
      <c r="L44" s="144">
        <f t="shared" si="4"/>
        <v>44501</v>
      </c>
      <c r="M44" s="145"/>
      <c r="N44" s="142">
        <v>10</v>
      </c>
      <c r="O44" s="210"/>
      <c r="P44" s="142">
        <v>57000</v>
      </c>
      <c r="Q44" s="143"/>
    </row>
    <row r="45" spans="1:17" s="8" customFormat="1" ht="24" customHeight="1" thickTop="1" thickBot="1" x14ac:dyDescent="0.2">
      <c r="A45" s="148" t="s">
        <v>49</v>
      </c>
      <c r="B45" s="149"/>
      <c r="C45" s="98">
        <f>SUM(C36:D44)</f>
        <v>126</v>
      </c>
      <c r="D45" s="98"/>
      <c r="E45" s="98">
        <f>SUM(E36:F44)</f>
        <v>810000</v>
      </c>
      <c r="F45" s="98"/>
      <c r="G45" s="59">
        <f>IF(AND(D55=0,E45=0),,ROUND(E45/D$55,4))</f>
        <v>1</v>
      </c>
      <c r="H45" s="150">
        <f>SUM(H36:H44)</f>
        <v>249899</v>
      </c>
      <c r="I45" s="151"/>
      <c r="J45" s="23"/>
      <c r="K45" s="23"/>
      <c r="L45" s="144">
        <f t="shared" si="4"/>
        <v>44531</v>
      </c>
      <c r="M45" s="145"/>
      <c r="N45" s="142">
        <v>10</v>
      </c>
      <c r="O45" s="210"/>
      <c r="P45" s="142">
        <v>57000</v>
      </c>
      <c r="Q45" s="143"/>
    </row>
    <row r="46" spans="1:17" s="8" customFormat="1" ht="24" customHeight="1" x14ac:dyDescent="0.15">
      <c r="A46" s="60"/>
      <c r="B46" s="61"/>
      <c r="C46" s="62"/>
      <c r="D46" s="61"/>
      <c r="E46" s="61"/>
      <c r="F46" s="63"/>
      <c r="G46" s="23"/>
      <c r="H46" s="23"/>
      <c r="I46" s="23"/>
      <c r="J46" s="23"/>
      <c r="K46" s="23"/>
      <c r="L46" s="144">
        <f t="shared" si="4"/>
        <v>44562</v>
      </c>
      <c r="M46" s="145"/>
      <c r="N46" s="142">
        <v>10</v>
      </c>
      <c r="O46" s="210"/>
      <c r="P46" s="142">
        <v>57000</v>
      </c>
      <c r="Q46" s="143"/>
    </row>
    <row r="47" spans="1:17" s="8" customFormat="1" ht="24" customHeight="1" x14ac:dyDescent="0.15">
      <c r="A47" s="60"/>
      <c r="B47" s="61"/>
      <c r="C47" s="62"/>
      <c r="D47" s="61"/>
      <c r="E47" s="61"/>
      <c r="F47" s="63"/>
      <c r="G47" s="23"/>
      <c r="H47" s="23"/>
      <c r="I47" s="23"/>
      <c r="J47" s="23"/>
      <c r="K47" s="23"/>
      <c r="L47" s="144">
        <f t="shared" si="4"/>
        <v>44593</v>
      </c>
      <c r="M47" s="145"/>
      <c r="N47" s="142">
        <v>10</v>
      </c>
      <c r="O47" s="210"/>
      <c r="P47" s="142">
        <v>57000</v>
      </c>
      <c r="Q47" s="143"/>
    </row>
    <row r="48" spans="1:17" s="8" customFormat="1" ht="24" customHeight="1" thickBot="1" x14ac:dyDescent="0.2">
      <c r="A48" s="64" t="s">
        <v>50</v>
      </c>
      <c r="B48" s="125"/>
      <c r="C48" s="126"/>
      <c r="D48" s="127" t="s">
        <v>51</v>
      </c>
      <c r="E48" s="128"/>
      <c r="F48" s="128"/>
      <c r="G48" s="128"/>
      <c r="H48" s="128"/>
      <c r="I48" s="129"/>
      <c r="J48" s="23"/>
      <c r="K48" s="23"/>
      <c r="L48" s="257">
        <f t="shared" si="4"/>
        <v>44621</v>
      </c>
      <c r="M48" s="258"/>
      <c r="N48" s="196">
        <v>10</v>
      </c>
      <c r="O48" s="197"/>
      <c r="P48" s="196">
        <v>57000</v>
      </c>
      <c r="Q48" s="259"/>
    </row>
    <row r="49" spans="1:17" s="8" customFormat="1" ht="24" customHeight="1" thickTop="1" thickBot="1" x14ac:dyDescent="0.2">
      <c r="I49" s="23"/>
      <c r="J49" s="23"/>
      <c r="K49" s="23"/>
      <c r="L49" s="260" t="s">
        <v>38</v>
      </c>
      <c r="M49" s="261"/>
      <c r="N49" s="138">
        <f>SUM(N37:N48)</f>
        <v>120</v>
      </c>
      <c r="O49" s="139"/>
      <c r="P49" s="140">
        <f>SUM(P37:P48)</f>
        <v>684000</v>
      </c>
      <c r="Q49" s="141"/>
    </row>
    <row r="50" spans="1:17" s="8" customFormat="1" ht="21" customHeight="1" x14ac:dyDescent="0.15">
      <c r="A50" s="23"/>
      <c r="B50" s="23"/>
      <c r="C50" s="23"/>
      <c r="D50" s="23"/>
      <c r="E50" s="23"/>
      <c r="F50" s="23"/>
      <c r="G50" s="23"/>
      <c r="H50" s="23"/>
      <c r="I50" s="23"/>
      <c r="J50" s="23"/>
      <c r="K50" s="23"/>
      <c r="L50" s="23"/>
      <c r="M50" s="23"/>
      <c r="N50" s="23"/>
      <c r="O50" s="23"/>
      <c r="P50" s="23"/>
      <c r="Q50" s="23"/>
    </row>
    <row r="51" spans="1:17" s="8" customFormat="1" ht="24" customHeight="1" thickBot="1" x14ac:dyDescent="0.2">
      <c r="A51" s="50" t="s">
        <v>52</v>
      </c>
      <c r="B51" s="53"/>
      <c r="C51" s="53"/>
      <c r="D51" s="53"/>
      <c r="E51" s="53"/>
      <c r="F51" s="53"/>
      <c r="G51" s="53"/>
      <c r="H51" s="53"/>
      <c r="I51" s="53"/>
      <c r="J51" s="53"/>
      <c r="K51" s="53"/>
      <c r="L51" s="53"/>
      <c r="M51" s="53"/>
      <c r="N51" s="53"/>
      <c r="O51" s="53"/>
      <c r="P51" s="53"/>
      <c r="Q51" s="53"/>
    </row>
    <row r="52" spans="1:17" s="8" customFormat="1" ht="24" customHeight="1" thickBot="1" x14ac:dyDescent="0.2">
      <c r="A52" s="103" t="s">
        <v>53</v>
      </c>
      <c r="B52" s="104"/>
      <c r="C52" s="104"/>
      <c r="D52" s="104"/>
      <c r="E52" s="104"/>
      <c r="F52" s="104"/>
      <c r="G52" s="104"/>
      <c r="H52" s="104"/>
      <c r="I52" s="104"/>
      <c r="J52" s="104"/>
      <c r="K52" s="104"/>
      <c r="L52" s="105"/>
      <c r="M52" s="53"/>
      <c r="N52" s="103" t="s">
        <v>54</v>
      </c>
      <c r="O52" s="104"/>
      <c r="P52" s="106"/>
      <c r="Q52" s="107"/>
    </row>
    <row r="53" spans="1:17" s="8" customFormat="1" ht="24" customHeight="1" thickTop="1" thickBot="1" x14ac:dyDescent="0.2">
      <c r="A53" s="108" t="s">
        <v>55</v>
      </c>
      <c r="B53" s="109"/>
      <c r="C53" s="109"/>
      <c r="D53" s="112" t="s">
        <v>56</v>
      </c>
      <c r="E53" s="109"/>
      <c r="F53" s="109"/>
      <c r="G53" s="112" t="s">
        <v>57</v>
      </c>
      <c r="H53" s="109"/>
      <c r="I53" s="112" t="s">
        <v>58</v>
      </c>
      <c r="J53" s="113"/>
      <c r="K53" s="112" t="s">
        <v>59</v>
      </c>
      <c r="L53" s="115"/>
      <c r="M53" s="65"/>
      <c r="N53" s="117" t="s">
        <v>60</v>
      </c>
      <c r="O53" s="118"/>
      <c r="P53" s="121" t="s">
        <v>61</v>
      </c>
      <c r="Q53" s="122"/>
    </row>
    <row r="54" spans="1:17" s="8" customFormat="1" ht="24" customHeight="1" thickTop="1" thickBot="1" x14ac:dyDescent="0.2">
      <c r="A54" s="110"/>
      <c r="B54" s="111"/>
      <c r="C54" s="111"/>
      <c r="D54" s="111"/>
      <c r="E54" s="111"/>
      <c r="F54" s="111"/>
      <c r="G54" s="111"/>
      <c r="H54" s="111"/>
      <c r="I54" s="114"/>
      <c r="J54" s="114"/>
      <c r="K54" s="114"/>
      <c r="L54" s="116"/>
      <c r="M54" s="65"/>
      <c r="N54" s="119"/>
      <c r="O54" s="120"/>
      <c r="P54" s="123"/>
      <c r="Q54" s="124"/>
    </row>
    <row r="55" spans="1:17" s="8" customFormat="1" ht="24" customHeight="1" thickTop="1" thickBot="1" x14ac:dyDescent="0.2">
      <c r="A55" s="97">
        <f>C31</f>
        <v>31020000</v>
      </c>
      <c r="B55" s="98"/>
      <c r="C55" s="98"/>
      <c r="D55" s="98">
        <f>J31</f>
        <v>810000</v>
      </c>
      <c r="E55" s="98"/>
      <c r="F55" s="98"/>
      <c r="G55" s="99">
        <f>IF(AND(A55=0,D55=0),,D55/A55)</f>
        <v>2.6112185686653772E-2</v>
      </c>
      <c r="H55" s="99"/>
      <c r="I55" s="98">
        <f>SUM(H76,H81,H85)</f>
        <v>560100</v>
      </c>
      <c r="J55" s="98"/>
      <c r="K55" s="98">
        <f>+D55-I55</f>
        <v>249900</v>
      </c>
      <c r="L55" s="100"/>
      <c r="M55" s="65"/>
      <c r="N55" s="101">
        <f>IF(AND(P49=0,D55=0),,ROUND(P49/D55,4))</f>
        <v>0.84440000000000004</v>
      </c>
      <c r="O55" s="102"/>
      <c r="P55" s="93">
        <f>ROUNDDOWN(K55*N55,)</f>
        <v>211015</v>
      </c>
      <c r="Q55" s="94"/>
    </row>
    <row r="56" spans="1:17" s="8" customFormat="1" ht="15" customHeight="1" x14ac:dyDescent="0.15">
      <c r="A56" s="23"/>
      <c r="B56" s="23"/>
      <c r="C56" s="23"/>
      <c r="D56" s="23"/>
      <c r="E56" s="23"/>
      <c r="F56" s="23"/>
      <c r="G56" s="23"/>
      <c r="H56" s="23"/>
      <c r="I56" s="20"/>
      <c r="J56" s="66"/>
      <c r="K56" s="23"/>
      <c r="L56" s="23"/>
      <c r="M56" s="23"/>
      <c r="N56" s="23"/>
      <c r="O56" s="23"/>
      <c r="P56" s="23"/>
      <c r="Q56" s="23"/>
    </row>
    <row r="57" spans="1:17" s="8" customFormat="1" ht="15" customHeight="1" x14ac:dyDescent="0.15"/>
    <row r="58" spans="1:17" s="8" customFormat="1" ht="17.25" customHeight="1" x14ac:dyDescent="0.15">
      <c r="A58" s="67"/>
      <c r="B58" s="68"/>
      <c r="C58" s="68"/>
      <c r="D58" s="68"/>
      <c r="E58" s="68"/>
      <c r="F58" s="68"/>
      <c r="G58" s="68"/>
      <c r="H58" s="68"/>
      <c r="I58" s="68"/>
      <c r="J58" s="68"/>
      <c r="K58" s="68"/>
      <c r="L58" s="68"/>
      <c r="M58" s="68"/>
      <c r="N58" s="69"/>
    </row>
    <row r="59" spans="1:17" s="8" customFormat="1" ht="17.25" customHeight="1" x14ac:dyDescent="0.15">
      <c r="A59" s="70" t="s">
        <v>83</v>
      </c>
      <c r="B59" s="71"/>
      <c r="C59" s="72"/>
      <c r="D59" s="72"/>
      <c r="E59" s="72"/>
      <c r="F59" s="72"/>
      <c r="G59" s="72"/>
      <c r="H59" s="72"/>
      <c r="I59" s="72"/>
      <c r="J59" s="73"/>
      <c r="K59" s="73"/>
      <c r="L59" s="73"/>
      <c r="M59" s="73"/>
      <c r="N59" s="74"/>
    </row>
    <row r="60" spans="1:17" s="8" customFormat="1" ht="17.25" customHeight="1" x14ac:dyDescent="0.15">
      <c r="A60" s="75"/>
      <c r="B60" s="71"/>
      <c r="C60" s="72"/>
      <c r="D60" s="72"/>
      <c r="E60" s="72"/>
      <c r="F60" s="72"/>
      <c r="G60" s="72"/>
      <c r="H60" s="72"/>
      <c r="I60" s="72"/>
      <c r="J60" s="73"/>
      <c r="K60" s="73"/>
      <c r="L60" s="73"/>
      <c r="M60" s="73"/>
      <c r="N60" s="74"/>
    </row>
    <row r="61" spans="1:17" s="8" customFormat="1" ht="17.25" customHeight="1" x14ac:dyDescent="0.15">
      <c r="A61" s="76" t="s">
        <v>63</v>
      </c>
      <c r="B61" s="71"/>
      <c r="C61" s="72"/>
      <c r="D61" s="72"/>
      <c r="E61" s="72"/>
      <c r="F61" s="72"/>
      <c r="G61" s="72"/>
      <c r="H61" s="72"/>
      <c r="I61" s="72"/>
      <c r="J61" s="73"/>
      <c r="K61" s="73"/>
      <c r="L61" s="73"/>
      <c r="M61" s="73"/>
      <c r="N61" s="74"/>
    </row>
    <row r="62" spans="1:17" s="8" customFormat="1" ht="17.25" customHeight="1" x14ac:dyDescent="0.15">
      <c r="A62" s="75"/>
      <c r="B62" s="71" t="s">
        <v>64</v>
      </c>
      <c r="C62" s="72"/>
      <c r="D62" s="72"/>
      <c r="E62" s="72"/>
      <c r="F62" s="72"/>
      <c r="G62" s="72"/>
      <c r="H62" s="72"/>
      <c r="I62" s="72"/>
      <c r="J62" s="73"/>
      <c r="K62" s="73"/>
      <c r="L62" s="73"/>
      <c r="M62" s="73"/>
      <c r="N62" s="74"/>
    </row>
    <row r="63" spans="1:17" s="8" customFormat="1" ht="17.25" customHeight="1" x14ac:dyDescent="0.15">
      <c r="A63" s="75"/>
      <c r="B63" s="71"/>
      <c r="C63" s="77"/>
      <c r="D63" s="77"/>
      <c r="E63" s="77"/>
      <c r="F63" s="77"/>
      <c r="G63" s="77"/>
      <c r="H63" s="77"/>
      <c r="I63" s="77"/>
      <c r="J63" s="62"/>
      <c r="K63" s="62"/>
      <c r="L63" s="73"/>
      <c r="M63" s="73"/>
      <c r="N63" s="74"/>
    </row>
    <row r="64" spans="1:17" s="8" customFormat="1" ht="17.25" customHeight="1" x14ac:dyDescent="0.15">
      <c r="A64" s="76" t="s">
        <v>65</v>
      </c>
      <c r="B64" s="71"/>
      <c r="C64" s="72"/>
      <c r="D64" s="72"/>
      <c r="E64" s="72"/>
      <c r="F64" s="72"/>
      <c r="G64" s="72"/>
      <c r="H64" s="72"/>
      <c r="I64" s="72"/>
      <c r="J64" s="73"/>
      <c r="K64" s="73"/>
      <c r="L64" s="73"/>
      <c r="M64" s="73"/>
      <c r="N64" s="74"/>
    </row>
    <row r="65" spans="1:14" s="8" customFormat="1" ht="17.25" customHeight="1" x14ac:dyDescent="0.15">
      <c r="A65" s="75"/>
      <c r="B65" s="71" t="s">
        <v>66</v>
      </c>
      <c r="C65" s="72"/>
      <c r="D65" s="72"/>
      <c r="E65" s="72"/>
      <c r="F65" s="72"/>
      <c r="G65" s="72"/>
      <c r="H65" s="72"/>
      <c r="I65" s="72"/>
      <c r="J65" s="73"/>
      <c r="K65" s="73"/>
      <c r="L65" s="73"/>
      <c r="M65" s="73"/>
      <c r="N65" s="74"/>
    </row>
    <row r="66" spans="1:14" s="8" customFormat="1" ht="17.25" customHeight="1" x14ac:dyDescent="0.15">
      <c r="A66" s="75"/>
      <c r="B66" s="71"/>
      <c r="C66" s="72"/>
      <c r="D66" s="72"/>
      <c r="E66" s="72"/>
      <c r="F66" s="72"/>
      <c r="G66" s="72"/>
      <c r="H66" s="72"/>
      <c r="I66" s="72"/>
      <c r="J66" s="73"/>
      <c r="K66" s="73"/>
      <c r="L66" s="73"/>
      <c r="M66" s="73"/>
      <c r="N66" s="74"/>
    </row>
    <row r="67" spans="1:14" s="8" customFormat="1" ht="17.25" customHeight="1" x14ac:dyDescent="0.15">
      <c r="A67" s="76" t="s">
        <v>67</v>
      </c>
      <c r="B67" s="71"/>
      <c r="C67" s="72"/>
      <c r="D67" s="72"/>
      <c r="E67" s="72"/>
      <c r="F67" s="72"/>
      <c r="G67" s="72"/>
      <c r="H67" s="72"/>
      <c r="I67" s="72"/>
      <c r="J67" s="73"/>
      <c r="K67" s="73"/>
      <c r="L67" s="73"/>
      <c r="M67" s="73"/>
      <c r="N67" s="74"/>
    </row>
    <row r="68" spans="1:14" s="8" customFormat="1" ht="17.25" customHeight="1" x14ac:dyDescent="0.15">
      <c r="A68" s="75"/>
      <c r="B68" s="71" t="s">
        <v>68</v>
      </c>
      <c r="C68" s="72"/>
      <c r="D68" s="72"/>
      <c r="E68" s="72"/>
      <c r="F68" s="72"/>
      <c r="G68" s="72"/>
      <c r="H68" s="72"/>
      <c r="I68" s="72"/>
      <c r="J68" s="73"/>
      <c r="K68" s="73"/>
      <c r="L68" s="73"/>
      <c r="M68" s="73"/>
      <c r="N68" s="74"/>
    </row>
    <row r="69" spans="1:14" s="8" customFormat="1" ht="17.25" customHeight="1" x14ac:dyDescent="0.15">
      <c r="A69" s="78"/>
      <c r="B69" s="79"/>
      <c r="C69" s="79"/>
      <c r="D69" s="79"/>
      <c r="E69" s="79"/>
      <c r="F69" s="79"/>
      <c r="G69" s="79"/>
      <c r="H69" s="79"/>
      <c r="I69" s="79"/>
      <c r="J69" s="79"/>
      <c r="K69" s="79"/>
      <c r="L69" s="79"/>
      <c r="M69" s="79"/>
      <c r="N69" s="80"/>
    </row>
    <row r="71" spans="1:14" s="8" customFormat="1" ht="17.25" customHeight="1" x14ac:dyDescent="0.15">
      <c r="A71" s="81" t="s">
        <v>84</v>
      </c>
      <c r="B71" s="26" t="s">
        <v>70</v>
      </c>
    </row>
    <row r="74" spans="1:14" s="8" customFormat="1" ht="16.5" customHeight="1" x14ac:dyDescent="0.15">
      <c r="A74" s="25" t="s">
        <v>71</v>
      </c>
      <c r="B74" s="23"/>
      <c r="C74" s="23"/>
      <c r="D74" s="23"/>
      <c r="E74" s="23"/>
      <c r="F74" s="23"/>
      <c r="G74" s="23"/>
      <c r="H74" s="23"/>
      <c r="I74" s="23"/>
      <c r="J74" s="23"/>
      <c r="K74" s="23"/>
      <c r="L74" s="23"/>
      <c r="M74" s="23"/>
      <c r="N74" s="23"/>
    </row>
    <row r="75" spans="1:14" s="8" customFormat="1" ht="16.5" customHeight="1" thickBot="1" x14ac:dyDescent="0.2">
      <c r="A75" s="23"/>
      <c r="B75" s="26" t="s">
        <v>72</v>
      </c>
      <c r="C75" s="23"/>
      <c r="D75" s="23"/>
      <c r="E75" s="82" t="s">
        <v>73</v>
      </c>
      <c r="F75" s="23"/>
      <c r="G75" s="23"/>
      <c r="H75" s="23"/>
      <c r="I75" s="23"/>
      <c r="J75" s="23"/>
      <c r="K75" s="23"/>
      <c r="L75" s="23"/>
      <c r="M75" s="23"/>
      <c r="N75" s="23"/>
    </row>
    <row r="76" spans="1:14" s="8" customFormat="1" ht="16.5" customHeight="1" thickBot="1" x14ac:dyDescent="0.2">
      <c r="A76" s="23"/>
      <c r="B76" s="23"/>
      <c r="C76" s="83" t="str">
        <f>IF(AND(T1&gt;=1,T1&lt;=14),"○","")</f>
        <v/>
      </c>
      <c r="D76" s="90" t="str">
        <f>IF(C76="○",ROUNDDOWN($A$55*0.01,),"")</f>
        <v/>
      </c>
      <c r="E76" s="3" t="str">
        <f>IF(C76="○","＋","")</f>
        <v/>
      </c>
      <c r="F76" s="91" t="str">
        <f>IF(C76="○",ROUNDDOWN((D55-ROUNDDOWN(A55*0.01,))/2,),"")</f>
        <v/>
      </c>
      <c r="G76" s="3" t="str">
        <f>IF(C76="○","＝","")</f>
        <v/>
      </c>
      <c r="H76" s="91" t="str">
        <f>IF(C76="○",SUM(D76,F76),"")</f>
        <v/>
      </c>
      <c r="I76" s="3" t="str">
        <f>IF(C76="○","円","")</f>
        <v/>
      </c>
      <c r="J76" s="23"/>
      <c r="K76" s="23"/>
      <c r="L76" s="23"/>
      <c r="M76" s="23"/>
      <c r="N76" s="23"/>
    </row>
    <row r="77" spans="1:14" s="8" customFormat="1" ht="16.5" customHeight="1" x14ac:dyDescent="0.15">
      <c r="A77" s="23"/>
      <c r="B77" s="23"/>
      <c r="C77" s="23"/>
      <c r="D77" s="23"/>
      <c r="E77" s="23"/>
      <c r="F77" s="23"/>
      <c r="G77" s="23"/>
      <c r="H77" s="23"/>
      <c r="I77" s="23"/>
      <c r="J77" s="23"/>
      <c r="K77" s="23"/>
      <c r="L77" s="23"/>
      <c r="M77" s="23"/>
      <c r="N77" s="23"/>
    </row>
    <row r="78" spans="1:14" s="8" customFormat="1" ht="16.5" customHeight="1" x14ac:dyDescent="0.15">
      <c r="A78" s="25" t="s">
        <v>74</v>
      </c>
      <c r="B78" s="23"/>
      <c r="C78" s="23"/>
      <c r="D78" s="23"/>
      <c r="E78" s="23"/>
      <c r="F78" s="23"/>
      <c r="G78" s="23"/>
      <c r="H78" s="23"/>
      <c r="I78" s="23"/>
      <c r="J78" s="23"/>
      <c r="K78" s="23"/>
      <c r="L78" s="23"/>
      <c r="M78" s="23"/>
      <c r="N78" s="23"/>
    </row>
    <row r="79" spans="1:14" s="8" customFormat="1" ht="16.5" customHeight="1" x14ac:dyDescent="0.15">
      <c r="A79" s="86" t="s">
        <v>85</v>
      </c>
      <c r="B79" s="23"/>
      <c r="C79" s="23"/>
      <c r="D79" s="23"/>
      <c r="E79" s="23"/>
      <c r="F79" s="23"/>
      <c r="G79" s="23"/>
      <c r="H79" s="23"/>
      <c r="I79" s="23"/>
      <c r="J79" s="23"/>
      <c r="K79" s="23"/>
      <c r="L79" s="23"/>
      <c r="M79" s="23"/>
      <c r="N79" s="23"/>
    </row>
    <row r="80" spans="1:14" s="8" customFormat="1" ht="16.5" customHeight="1" thickBot="1" x14ac:dyDescent="0.2">
      <c r="A80" s="87"/>
      <c r="B80" s="26" t="s">
        <v>72</v>
      </c>
      <c r="C80" s="23"/>
      <c r="D80" s="23"/>
      <c r="E80" s="82" t="s">
        <v>86</v>
      </c>
      <c r="F80" s="23"/>
      <c r="G80" s="23"/>
      <c r="H80" s="23"/>
      <c r="I80" s="23"/>
      <c r="J80" s="23"/>
      <c r="K80" s="23"/>
      <c r="L80" s="23"/>
      <c r="M80" s="23"/>
      <c r="N80" s="23"/>
    </row>
    <row r="81" spans="1:14" s="8" customFormat="1" ht="16.5" customHeight="1" thickBot="1" x14ac:dyDescent="0.2">
      <c r="A81" s="23"/>
      <c r="B81" s="23"/>
      <c r="C81" s="88" t="str">
        <f>IF(AND(OR(T1=15,T1=16),ROUNDDOWN(C31*0.1,)&gt;=D55),"○","")</f>
        <v>○</v>
      </c>
      <c r="D81" s="91">
        <f>IF(C81="○",ROUNDDOWN($A$55*0.01,),"")</f>
        <v>310200</v>
      </c>
      <c r="E81" s="3" t="str">
        <f>IF(C81="○","＋","")</f>
        <v>＋</v>
      </c>
      <c r="F81" s="85">
        <f>IF(C81="○",ROUNDDOWN((D55-ROUNDDOWN(A55*0.01,))/2,),"")</f>
        <v>249900</v>
      </c>
      <c r="G81" s="3" t="str">
        <f>IF(C81="○","＝","")</f>
        <v>＝</v>
      </c>
      <c r="H81" s="91">
        <f>IF(C81="○",SUM(D81,F81),"")</f>
        <v>560100</v>
      </c>
      <c r="I81" s="3" t="str">
        <f>IF(C81="○","円","")</f>
        <v>円</v>
      </c>
      <c r="J81" s="23"/>
      <c r="K81" s="23"/>
      <c r="L81" s="23"/>
      <c r="M81" s="23"/>
      <c r="N81" s="23"/>
    </row>
    <row r="82" spans="1:14" s="8" customFormat="1" ht="16.5" customHeight="1" x14ac:dyDescent="0.15">
      <c r="A82" s="23"/>
      <c r="B82" s="23"/>
      <c r="C82" s="23"/>
      <c r="D82" s="23"/>
      <c r="E82" s="23"/>
      <c r="F82" s="23"/>
      <c r="G82" s="23"/>
      <c r="H82" s="23"/>
      <c r="I82" s="23"/>
      <c r="J82" s="23"/>
      <c r="K82" s="23"/>
      <c r="L82" s="23"/>
      <c r="M82" s="23"/>
      <c r="N82" s="23"/>
    </row>
    <row r="83" spans="1:14" s="8" customFormat="1" ht="16.5" customHeight="1" x14ac:dyDescent="0.15">
      <c r="A83" s="86" t="s">
        <v>87</v>
      </c>
      <c r="B83" s="23"/>
      <c r="C83" s="23"/>
      <c r="D83" s="23"/>
      <c r="E83" s="23"/>
      <c r="F83" s="23"/>
      <c r="G83" s="23"/>
      <c r="H83" s="23"/>
      <c r="I83" s="23"/>
      <c r="J83" s="23"/>
      <c r="K83" s="23"/>
      <c r="L83" s="23"/>
      <c r="M83" s="23"/>
      <c r="N83" s="23"/>
    </row>
    <row r="84" spans="1:14" s="8" customFormat="1" ht="16.5" customHeight="1" thickBot="1" x14ac:dyDescent="0.2">
      <c r="A84" s="87"/>
      <c r="B84" s="26" t="s">
        <v>72</v>
      </c>
      <c r="C84" s="23"/>
      <c r="D84" s="23"/>
      <c r="E84" s="82" t="s">
        <v>88</v>
      </c>
      <c r="F84" s="23"/>
      <c r="G84" s="23"/>
      <c r="H84" s="23"/>
      <c r="I84" s="23"/>
      <c r="J84" s="23"/>
      <c r="K84" s="23"/>
      <c r="L84" s="23"/>
      <c r="M84" s="23"/>
      <c r="N84" s="23"/>
    </row>
    <row r="85" spans="1:14" s="8" customFormat="1" ht="16.5" customHeight="1" thickBot="1" x14ac:dyDescent="0.2">
      <c r="A85" s="23"/>
      <c r="B85" s="23"/>
      <c r="C85" s="88" t="str">
        <f>IF(AND(OR(T1=15,T1=16),ROUNDDOWN(C31*0.1,)&lt;D55),"○","")</f>
        <v/>
      </c>
      <c r="D85" s="90" t="str">
        <f>IF(C85="○",ROUNDDOWN($A$55*0.01,),"")</f>
        <v/>
      </c>
      <c r="E85" s="3" t="str">
        <f>IF(C85="○","＋","")</f>
        <v/>
      </c>
      <c r="F85" s="90" t="str">
        <f>IF(C85="○",ROUNDDOWN((ROUNDDOWN(A55*0.1,)-ROUNDDOWN(A55*0.01,))/2,),"")</f>
        <v/>
      </c>
      <c r="G85" s="3" t="str">
        <f>IF(C85="○","＝","")</f>
        <v/>
      </c>
      <c r="H85" s="91" t="str">
        <f>IF(C85="○",SUM(D85,F85),"")</f>
        <v/>
      </c>
      <c r="I85" s="3" t="str">
        <f>IF(C85="○","円","")</f>
        <v/>
      </c>
      <c r="J85" s="23"/>
      <c r="K85" s="23"/>
      <c r="L85" s="23"/>
      <c r="M85" s="23"/>
      <c r="N85" s="23"/>
    </row>
    <row r="86" spans="1:14" s="8" customFormat="1" ht="16.5" customHeight="1" x14ac:dyDescent="0.15">
      <c r="A86" s="81" t="s">
        <v>89</v>
      </c>
      <c r="B86" s="95" t="s">
        <v>80</v>
      </c>
      <c r="C86" s="96"/>
      <c r="D86" s="96"/>
      <c r="E86" s="96"/>
      <c r="F86" s="96"/>
      <c r="G86" s="96"/>
      <c r="H86" s="96"/>
      <c r="I86" s="96"/>
      <c r="J86" s="96"/>
      <c r="K86" s="96"/>
      <c r="L86" s="96"/>
      <c r="M86" s="96"/>
      <c r="N86" s="96"/>
    </row>
    <row r="87" spans="1:14" s="8" customFormat="1" ht="16.5" customHeight="1" x14ac:dyDescent="0.15">
      <c r="A87" s="23"/>
      <c r="B87" s="96"/>
      <c r="C87" s="96"/>
      <c r="D87" s="96"/>
      <c r="E87" s="96"/>
      <c r="F87" s="96"/>
      <c r="G87" s="96"/>
      <c r="H87" s="96"/>
      <c r="I87" s="96"/>
      <c r="J87" s="96"/>
      <c r="K87" s="96"/>
      <c r="L87" s="96"/>
      <c r="M87" s="96"/>
      <c r="N87" s="96"/>
    </row>
    <row r="88" spans="1:14" s="8" customFormat="1" ht="16.5" customHeight="1" x14ac:dyDescent="0.15">
      <c r="A88" s="23"/>
      <c r="B88" s="96"/>
      <c r="C88" s="96"/>
      <c r="D88" s="96"/>
      <c r="E88" s="96"/>
      <c r="F88" s="96"/>
      <c r="G88" s="96"/>
      <c r="H88" s="96"/>
      <c r="I88" s="96"/>
      <c r="J88" s="96"/>
      <c r="K88" s="96"/>
      <c r="L88" s="96"/>
      <c r="M88" s="96"/>
      <c r="N88" s="96"/>
    </row>
  </sheetData>
  <mergeCells count="189">
    <mergeCell ref="G4:L5"/>
    <mergeCell ref="A8:Q9"/>
    <mergeCell ref="A10:Q11"/>
    <mergeCell ref="A12:B13"/>
    <mergeCell ref="C12:G13"/>
    <mergeCell ref="I12:K12"/>
    <mergeCell ref="I13:Q13"/>
    <mergeCell ref="P18:Q18"/>
    <mergeCell ref="C19:D19"/>
    <mergeCell ref="E19:F19"/>
    <mergeCell ref="J19:K19"/>
    <mergeCell ref="M19:O19"/>
    <mergeCell ref="P19:Q19"/>
    <mergeCell ref="A16:A18"/>
    <mergeCell ref="B16:Q16"/>
    <mergeCell ref="B17:B18"/>
    <mergeCell ref="C17:H17"/>
    <mergeCell ref="I17:I18"/>
    <mergeCell ref="J17:Q17"/>
    <mergeCell ref="C18:D18"/>
    <mergeCell ref="E18:F18"/>
    <mergeCell ref="J18:K18"/>
    <mergeCell ref="M18:O18"/>
    <mergeCell ref="C20:D20"/>
    <mergeCell ref="E20:F20"/>
    <mergeCell ref="J20:K20"/>
    <mergeCell ref="M20:O20"/>
    <mergeCell ref="P20:Q20"/>
    <mergeCell ref="C21:D21"/>
    <mergeCell ref="E21:F21"/>
    <mergeCell ref="J21:K21"/>
    <mergeCell ref="M21:O21"/>
    <mergeCell ref="P21:Q21"/>
    <mergeCell ref="C22:D22"/>
    <mergeCell ref="E22:F22"/>
    <mergeCell ref="J22:K22"/>
    <mergeCell ref="M22:O22"/>
    <mergeCell ref="P22:Q22"/>
    <mergeCell ref="C23:D23"/>
    <mergeCell ref="E23:F23"/>
    <mergeCell ref="J23:K23"/>
    <mergeCell ref="M23:O23"/>
    <mergeCell ref="P23:Q23"/>
    <mergeCell ref="C24:D24"/>
    <mergeCell ref="E24:F24"/>
    <mergeCell ref="J24:K24"/>
    <mergeCell ref="M24:O24"/>
    <mergeCell ref="P24:Q24"/>
    <mergeCell ref="C25:D25"/>
    <mergeCell ref="E25:F25"/>
    <mergeCell ref="J25:K25"/>
    <mergeCell ref="M25:O25"/>
    <mergeCell ref="P25:Q25"/>
    <mergeCell ref="C26:D26"/>
    <mergeCell ref="E26:F26"/>
    <mergeCell ref="J26:K26"/>
    <mergeCell ref="M26:O26"/>
    <mergeCell ref="P26:Q26"/>
    <mergeCell ref="C27:D27"/>
    <mergeCell ref="E27:F27"/>
    <mergeCell ref="J27:K27"/>
    <mergeCell ref="M27:O27"/>
    <mergeCell ref="P27:Q27"/>
    <mergeCell ref="C28:D28"/>
    <mergeCell ref="E28:F28"/>
    <mergeCell ref="J28:K28"/>
    <mergeCell ref="M28:O28"/>
    <mergeCell ref="P28:Q28"/>
    <mergeCell ref="C29:D29"/>
    <mergeCell ref="E29:F29"/>
    <mergeCell ref="J29:K29"/>
    <mergeCell ref="M29:O29"/>
    <mergeCell ref="P29:Q29"/>
    <mergeCell ref="C30:D30"/>
    <mergeCell ref="E30:F30"/>
    <mergeCell ref="J30:K30"/>
    <mergeCell ref="M30:O30"/>
    <mergeCell ref="P30:Q30"/>
    <mergeCell ref="C31:D31"/>
    <mergeCell ref="E31:F31"/>
    <mergeCell ref="J31:K31"/>
    <mergeCell ref="M31:O31"/>
    <mergeCell ref="P31:Q31"/>
    <mergeCell ref="E36:F36"/>
    <mergeCell ref="H36:I36"/>
    <mergeCell ref="A37:B37"/>
    <mergeCell ref="C37:D37"/>
    <mergeCell ref="E37:F37"/>
    <mergeCell ref="H37:I37"/>
    <mergeCell ref="L34:M36"/>
    <mergeCell ref="N34:Q34"/>
    <mergeCell ref="A35:B35"/>
    <mergeCell ref="C35:D35"/>
    <mergeCell ref="E35:F35"/>
    <mergeCell ref="H35:I35"/>
    <mergeCell ref="N35:O36"/>
    <mergeCell ref="P35:Q36"/>
    <mergeCell ref="A36:B36"/>
    <mergeCell ref="C36:D36"/>
    <mergeCell ref="L37:M37"/>
    <mergeCell ref="N37:O37"/>
    <mergeCell ref="P37:Q37"/>
    <mergeCell ref="A38:B38"/>
    <mergeCell ref="C38:D38"/>
    <mergeCell ref="E38:F38"/>
    <mergeCell ref="H38:I38"/>
    <mergeCell ref="L38:M38"/>
    <mergeCell ref="N38:O38"/>
    <mergeCell ref="P38:Q38"/>
    <mergeCell ref="P39:Q39"/>
    <mergeCell ref="A40:B40"/>
    <mergeCell ref="C40:D40"/>
    <mergeCell ref="E40:F40"/>
    <mergeCell ref="H40:I40"/>
    <mergeCell ref="L40:M40"/>
    <mergeCell ref="N40:O40"/>
    <mergeCell ref="P40:Q40"/>
    <mergeCell ref="A39:B39"/>
    <mergeCell ref="C39:D39"/>
    <mergeCell ref="E39:F39"/>
    <mergeCell ref="H39:I39"/>
    <mergeCell ref="L39:M39"/>
    <mergeCell ref="N39:O39"/>
    <mergeCell ref="P41:Q41"/>
    <mergeCell ref="A42:B42"/>
    <mergeCell ref="C42:D42"/>
    <mergeCell ref="E42:F42"/>
    <mergeCell ref="H42:I42"/>
    <mergeCell ref="L42:M42"/>
    <mergeCell ref="N42:O42"/>
    <mergeCell ref="P42:Q42"/>
    <mergeCell ref="A41:B41"/>
    <mergeCell ref="C41:D41"/>
    <mergeCell ref="E41:F41"/>
    <mergeCell ref="H41:I41"/>
    <mergeCell ref="L41:M41"/>
    <mergeCell ref="N41:O41"/>
    <mergeCell ref="P43:Q43"/>
    <mergeCell ref="A44:B44"/>
    <mergeCell ref="C44:D44"/>
    <mergeCell ref="E44:F44"/>
    <mergeCell ref="H44:I44"/>
    <mergeCell ref="L44:M44"/>
    <mergeCell ref="N44:O44"/>
    <mergeCell ref="P44:Q44"/>
    <mergeCell ref="A43:B43"/>
    <mergeCell ref="C43:D43"/>
    <mergeCell ref="E43:F43"/>
    <mergeCell ref="H43:I43"/>
    <mergeCell ref="L43:M43"/>
    <mergeCell ref="N43:O43"/>
    <mergeCell ref="B48:C48"/>
    <mergeCell ref="D48:I48"/>
    <mergeCell ref="L48:M48"/>
    <mergeCell ref="N48:O48"/>
    <mergeCell ref="P48:Q48"/>
    <mergeCell ref="L49:M49"/>
    <mergeCell ref="N49:O49"/>
    <mergeCell ref="P49:Q49"/>
    <mergeCell ref="P45:Q45"/>
    <mergeCell ref="L46:M46"/>
    <mergeCell ref="N46:O46"/>
    <mergeCell ref="P46:Q46"/>
    <mergeCell ref="L47:M47"/>
    <mergeCell ref="N47:O47"/>
    <mergeCell ref="P47:Q47"/>
    <mergeCell ref="A45:B45"/>
    <mergeCell ref="C45:D45"/>
    <mergeCell ref="E45:F45"/>
    <mergeCell ref="H45:I45"/>
    <mergeCell ref="L45:M45"/>
    <mergeCell ref="N45:O45"/>
    <mergeCell ref="P55:Q55"/>
    <mergeCell ref="B86:N88"/>
    <mergeCell ref="A55:C55"/>
    <mergeCell ref="D55:F55"/>
    <mergeCell ref="G55:H55"/>
    <mergeCell ref="I55:J55"/>
    <mergeCell ref="K55:L55"/>
    <mergeCell ref="N55:O55"/>
    <mergeCell ref="A52:L52"/>
    <mergeCell ref="N52:Q52"/>
    <mergeCell ref="A53:C54"/>
    <mergeCell ref="D53:F54"/>
    <mergeCell ref="G53:H54"/>
    <mergeCell ref="I53:J54"/>
    <mergeCell ref="K53:L54"/>
    <mergeCell ref="N53:O54"/>
    <mergeCell ref="P53:Q54"/>
  </mergeCells>
  <phoneticPr fontId="1"/>
  <dataValidations count="4">
    <dataValidation allowBlank="1" showInputMessage="1" showErrorMessage="1" promptTitle="編集厳禁" prompt="当該着色部分については、ドロップダウンボックスの他、請求額計算等においても参照しているため「編集厳禁!!」" sqref="R1:S7 T1:T19"/>
    <dataValidation imeMode="off" allowBlank="1" showInputMessage="1" showErrorMessage="1" promptTitle="入力不要欄" prompt="通常サービス欄及び食費・居住費欄に入力してください。" sqref="C19:C30 J19:J30 K19 K30 D19 D25:D30"/>
    <dataValidation imeMode="on" allowBlank="1" showInputMessage="1" showErrorMessage="1" sqref="I13 A36:A44"/>
    <dataValidation imeMode="off" allowBlank="1" showInputMessage="1" showErrorMessage="1" sqref="I12 L37:L48 N37:N49 G19:I32 B46:B47 D46:E47 P37:P49 A45:A47 L19:L30 J31:K32 E19:E32 C36:H45 C31:D32 M19:Q32 A55:L55 N55:Q55 B19:B32 B4:B7 F31:F32 A19:A30"/>
  </dataValidations>
  <pageMargins left="0.59055118110236227" right="0.19685039370078741" top="0.47244094488188981" bottom="0.47244094488188981" header="0.51181102362204722" footer="0.51181102362204722"/>
  <pageSetup paperSize="9" scale="53" orientation="portrait" r:id="rId1"/>
  <headerFooter alignWithMargins="0">
    <oddHeader>&amp;R&amp;"ＭＳ Ｐゴシック,標準"&amp;18（別添）</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38100</xdr:colOff>
                    <xdr:row>1</xdr:row>
                    <xdr:rowOff>0</xdr:rowOff>
                  </from>
                  <to>
                    <xdr:col>4</xdr:col>
                    <xdr:colOff>561975</xdr:colOff>
                    <xdr:row>2</xdr:row>
                    <xdr:rowOff>0</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1</xdr:col>
                    <xdr:colOff>38100</xdr:colOff>
                    <xdr:row>1</xdr:row>
                    <xdr:rowOff>266700</xdr:rowOff>
                  </from>
                  <to>
                    <xdr:col>4</xdr:col>
                    <xdr:colOff>561975</xdr:colOff>
                    <xdr:row>2</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報告書（白紙）</vt:lpstr>
      <vt:lpstr>報告書（記入例） </vt:lpstr>
      <vt:lpstr>'報告書（記入例） '!Print_Area</vt:lpstr>
      <vt:lpstr>'報告書（白紙）'!Print_Area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下関市情報政策課</dc:creator>
  <cp:lastModifiedBy>下関市情報政策課</cp:lastModifiedBy>
  <dcterms:created xsi:type="dcterms:W3CDTF">2020-03-19T07:23:32Z</dcterms:created>
  <dcterms:modified xsi:type="dcterms:W3CDTF">2022-03-15T01:42:18Z</dcterms:modified>
</cp:coreProperties>
</file>