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<sst xmlns="http://schemas.openxmlformats.org/spreadsheetml/2006/main" count="283" uniqueCount="93">
  <si>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</si>
  <si>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</si>
  <si>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</si>
  <si>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</si>
  <si>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</si>
  <si>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</si>
  <si>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</si>
  <si>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</si>
  <si>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</si>
  <si>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</si>
  <si>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</si>
  <si>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</si>
  <si>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</si>
  <si>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</si>
  <si>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</si>
  <si>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</si>
  <si>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</si>
  <si>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</si>
  <si>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</si>
  <si>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</si>
  <si>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</si>
  <si>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</si>
  <si>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</si>
  <si>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</si>
  <si>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</si>
  <si>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</si>
  <si>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</si>
  <si>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</si>
  <si>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</si>
  <si>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</si>
  <si>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</si>
  <si>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</si>
  <si>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</si>
  <si>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</si>
  <si>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</si>
  <si>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</si>
  <si>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</si>
  <si>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</si>
  <si>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</si>
  <si>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</si>
  <si>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</si>
  <si>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</si>
  <si>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</si>
  <si>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</si>
  <si>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</si>
  <si>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</si>
  <si>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</si>
  <si>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</si>
  <si>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</si>
  <si>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</si>
  <si>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</si>
  <si>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</si>
  <si>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</si>
  <si>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</si>
  <si>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</si>
  <si>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</si>
  <si>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</si>
  <si>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</si>
  <si>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</si>
  <si>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</si>
  <si>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</si>
  <si>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</si>
  <si>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</si>
  <si>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</si>
  <si>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</si>
  <si>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</si>
  <si>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</si>
  <si>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</si>
  <si>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</si>
  <si>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</si>
  <si>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</si>
  <si>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</si>
  <si>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</si>
  <si>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</si>
  <si>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</si>
  <si>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</si>
  <si>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</si>
  <si>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</si>
  <si>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</si>
  <si>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</si>
  <si>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</si>
  <si>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</si>
  <si>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</si>
  <si>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</si>
  <si>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</si>
  <si>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</si>
  <si>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</si>
  <si>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</si>
  <si>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</si>
  <si>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</si>
  <si>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</si>
  <si>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04年 5月分）</t>
  </si>
  <si>
    <t>（令和 04年 5月分）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</si>
</sst>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1"/>
      <color theme="1"/>
      <name val="ＭＳ Ｐゴシック"/>
      <family val="3"/>
    </font>
    <font>
      <sz val="1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double"/>
      <right style="medium"/>
      <top style="thin"/>
      <bottom style="thin"/>
    </border>
    <border>
      <left/>
      <right style="medium"/>
      <top style="medium"/>
      <bottom/>
    </border>
    <border>
      <left/>
      <right style="double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  <border>
      <left style="medium"/>
      <right style="double"/>
      <top style="thin"/>
      <bottom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/>
      <right style="thin"/>
      <top style="thin"/>
      <bottom style="medium"/>
    </border>
    <border>
      <left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6" fontId="48" fillId="0" borderId="40" xfId="0" applyNumberFormat="1" applyFont="1" applyFill="1" applyBorder="1" applyAlignment="1" applyProtection="1">
      <alignment vertical="center" shrinkToFit="1"/>
      <protection locked="0"/>
    </xf>
    <xf numFmtId="176" fontId="48" fillId="0" borderId="41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176" fontId="48" fillId="0" borderId="45" xfId="0" applyNumberFormat="1" applyFont="1" applyFill="1" applyBorder="1" applyAlignment="1">
      <alignment vertical="center"/>
    </xf>
    <xf numFmtId="177" fontId="50" fillId="0" borderId="0" xfId="0" applyNumberFormat="1" applyFont="1" applyFill="1" applyAlignment="1">
      <alignment horizontal="right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45" xfId="0" applyNumberFormat="1" applyFont="1" applyFill="1" applyBorder="1" applyAlignment="1">
      <alignment vertical="center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178" fontId="48" fillId="0" borderId="46" xfId="0" applyNumberFormat="1" applyFont="1" applyFill="1" applyBorder="1" applyAlignment="1">
      <alignment vertical="center"/>
    </xf>
    <xf numFmtId="178" fontId="48" fillId="0" borderId="52" xfId="0" applyNumberFormat="1" applyFont="1" applyFill="1" applyBorder="1" applyAlignment="1">
      <alignment vertical="center"/>
    </xf>
    <xf numFmtId="178" fontId="48" fillId="0" borderId="53" xfId="0" applyNumberFormat="1" applyFont="1" applyFill="1" applyBorder="1" applyAlignment="1">
      <alignment vertical="center"/>
    </xf>
    <xf numFmtId="0" fontId="48" fillId="0" borderId="54" xfId="0" applyFont="1" applyFill="1" applyBorder="1" applyAlignment="1">
      <alignment horizontal="center" vertical="center"/>
    </xf>
    <xf numFmtId="0" fontId="50" fillId="0" borderId="55" xfId="0" applyFont="1" applyFill="1" applyBorder="1" applyAlignment="1">
      <alignment horizontal="left" vertical="center"/>
    </xf>
    <xf numFmtId="0" fontId="50" fillId="0" borderId="46" xfId="0" applyFont="1" applyFill="1" applyBorder="1" applyAlignment="1">
      <alignment horizontal="left" vertical="center"/>
    </xf>
    <xf numFmtId="0" fontId="48" fillId="0" borderId="56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left" vertical="center"/>
    </xf>
    <xf numFmtId="0" fontId="50" fillId="0" borderId="46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left" vertical="center"/>
    </xf>
    <xf numFmtId="0" fontId="48" fillId="0" borderId="46" xfId="0" applyFont="1" applyFill="1" applyBorder="1" applyAlignment="1">
      <alignment horizontal="left" vertical="center"/>
    </xf>
    <xf numFmtId="0" fontId="48" fillId="0" borderId="57" xfId="0" applyFont="1" applyFill="1" applyBorder="1" applyAlignment="1">
      <alignment horizontal="left" vertical="center"/>
    </xf>
    <xf numFmtId="0" fontId="48" fillId="0" borderId="52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/>
    </xf>
    <xf numFmtId="0" fontId="50" fillId="0" borderId="56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horizontal="center" vertical="center"/>
    </xf>
    <xf numFmtId="0" fontId="50" fillId="0" borderId="55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48" fillId="0" borderId="60" xfId="0" applyFont="1" applyFill="1" applyBorder="1" applyAlignment="1">
      <alignment horizontal="left" vertical="center"/>
    </xf>
    <xf numFmtId="0" fontId="48" fillId="0" borderId="53" xfId="0" applyFont="1" applyFill="1" applyBorder="1" applyAlignment="1">
      <alignment horizontal="left" vertical="center"/>
    </xf>
    <xf numFmtId="0" fontId="48" fillId="0" borderId="56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left" vertical="center"/>
    </xf>
    <xf numFmtId="0" fontId="48" fillId="0" borderId="61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48" fillId="0" borderId="63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65" xfId="0" applyFont="1" applyFill="1" applyBorder="1" applyAlignment="1">
      <alignment horizontal="center" vertical="center"/>
    </xf>
    <xf numFmtId="0" fontId="48" fillId="0" borderId="66" xfId="0" applyFont="1" applyFill="1" applyBorder="1" applyAlignment="1">
      <alignment horizontal="center" vertical="center"/>
    </xf>
    <xf numFmtId="0" fontId="48" fillId="0" borderId="67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48" fillId="0" borderId="69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/>
    </xf>
    <xf numFmtId="0" fontId="50" fillId="0" borderId="57" xfId="0" applyFont="1" applyFill="1" applyBorder="1" applyAlignment="1">
      <alignment horizontal="left" vertical="center"/>
    </xf>
    <xf numFmtId="0" fontId="50" fillId="0" borderId="52" xfId="0" applyFont="1" applyFill="1" applyBorder="1" applyAlignment="1">
      <alignment horizontal="left"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5" xfId="0" applyFont="1" applyFill="1" applyBorder="1" applyAlignment="1">
      <alignment horizontal="left" vertical="center"/>
    </xf>
    <xf numFmtId="0" fontId="50" fillId="0" borderId="46" xfId="0" applyFont="1" applyFill="1" applyBorder="1" applyAlignment="1">
      <alignment horizontal="left" vertical="center"/>
    </xf>
    <xf numFmtId="0" fontId="48" fillId="0" borderId="71" xfId="0" applyFont="1" applyFill="1" applyBorder="1" applyAlignment="1">
      <alignment horizontal="center" vertical="center"/>
    </xf>
    <xf numFmtId="0" fontId="48" fillId="0" borderId="72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73" xfId="0" applyFont="1" applyFill="1" applyBorder="1" applyAlignment="1">
      <alignment horizontal="center" vertical="center"/>
    </xf>
    <xf numFmtId="0" fontId="48" fillId="0" borderId="74" xfId="0" applyFont="1" applyFill="1" applyBorder="1" applyAlignment="1">
      <alignment horizontal="center" vertical="center"/>
    </xf>
    <xf numFmtId="0" fontId="48" fillId="0" borderId="75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76" xfId="0" applyFont="1" applyFill="1" applyBorder="1" applyAlignment="1">
      <alignment horizontal="center" vertical="center"/>
    </xf>
    <xf numFmtId="0" fontId="48" fillId="0" borderId="77" xfId="0" applyFont="1" applyFill="1" applyBorder="1" applyAlignment="1">
      <alignment horizontal="center" vertical="center"/>
    </xf>
    <xf numFmtId="0" fontId="48" fillId="0" borderId="77" xfId="0" applyFont="1" applyFill="1" applyBorder="1" applyAlignment="1">
      <alignment horizontal="center" vertical="center" wrapText="1"/>
    </xf>
    <xf numFmtId="0" fontId="48" fillId="0" borderId="78" xfId="0" applyFont="1" applyFill="1" applyBorder="1" applyAlignment="1">
      <alignment horizontal="center" vertical="center" wrapText="1"/>
    </xf>
    <xf numFmtId="0" fontId="48" fillId="0" borderId="79" xfId="0" applyFont="1" applyFill="1" applyBorder="1" applyAlignment="1">
      <alignment horizontal="center" vertical="center"/>
    </xf>
    <xf numFmtId="0" fontId="48" fillId="0" borderId="80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81" xfId="0" applyFont="1" applyFill="1" applyBorder="1" applyAlignment="1">
      <alignment horizontal="left" vertical="center"/>
    </xf>
    <xf numFmtId="0" fontId="50" fillId="0" borderId="82" xfId="0" applyFont="1" applyFill="1" applyBorder="1" applyAlignment="1">
      <alignment horizontal="left" vertical="center"/>
    </xf>
    <xf numFmtId="0" fontId="50" fillId="0" borderId="83" xfId="0" applyFont="1" applyFill="1" applyBorder="1" applyAlignment="1">
      <alignment horizontal="left" vertical="center"/>
    </xf>
    <xf numFmtId="0" fontId="55" fillId="0" borderId="25" xfId="0" applyFont="1" applyFill="1" applyBorder="1" applyAlignment="1">
      <alignment horizontal="left" vertical="center" shrinkToFit="1"/>
    </xf>
    <xf numFmtId="183" fontId="52" fillId="0" borderId="0" xfId="0" applyNumberFormat="1" applyFont="1" applyFill="1" applyAlignment="1">
      <alignment horizontal="center" vertical="center"/>
    </xf>
    <xf numFmtId="178" fontId="48" fillId="0" borderId="84" xfId="0" applyNumberFormat="1" applyFont="1" applyFill="1" applyBorder="1" applyAlignment="1" applyProtection="1">
      <alignment vertical="center" shrinkToFit="1"/>
      <protection locked="0"/>
    </xf>
    <xf numFmtId="178" fontId="48" fillId="0" borderId="85" xfId="0" applyNumberFormat="1" applyFont="1" applyFill="1" applyBorder="1" applyAlignment="1" applyProtection="1">
      <alignment vertical="center" shrinkToFit="1"/>
      <protection locked="0"/>
    </xf>
    <xf numFmtId="178" fontId="48" fillId="0" borderId="86" xfId="0" applyNumberFormat="1" applyFont="1" applyFill="1" applyBorder="1" applyAlignment="1" applyProtection="1">
      <alignment vertical="center" shrinkToFit="1"/>
      <protection/>
    </xf>
    <xf numFmtId="178" fontId="48" fillId="0" borderId="87" xfId="0" applyNumberFormat="1" applyFont="1" applyFill="1" applyBorder="1" applyAlignment="1" applyProtection="1">
      <alignment vertical="center" shrinkToFit="1"/>
      <protection/>
    </xf>
    <xf numFmtId="178" fontId="48" fillId="0" borderId="88" xfId="0" applyNumberFormat="1" applyFont="1" applyFill="1" applyBorder="1" applyAlignment="1" applyProtection="1">
      <alignment vertical="center" shrinkToFit="1"/>
      <protection/>
    </xf>
    <xf numFmtId="178" fontId="48" fillId="0" borderId="89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90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91" xfId="0" applyNumberFormat="1" applyFont="1" applyFill="1" applyBorder="1" applyAlignment="1" applyProtection="1">
      <alignment vertical="center" shrinkToFit="1"/>
      <protection/>
    </xf>
    <xf numFmtId="178" fontId="48" fillId="0" borderId="92" xfId="0" applyNumberFormat="1" applyFont="1" applyFill="1" applyBorder="1" applyAlignment="1" applyProtection="1">
      <alignment vertical="center" shrinkToFit="1"/>
      <protection/>
    </xf>
    <xf numFmtId="178" fontId="48" fillId="0" borderId="93" xfId="0" applyNumberFormat="1" applyFont="1" applyFill="1" applyBorder="1" applyAlignment="1" applyProtection="1">
      <alignment vertical="center" shrinkToFit="1"/>
      <protection/>
    </xf>
    <xf numFmtId="178" fontId="48" fillId="0" borderId="94" xfId="0" applyNumberFormat="1" applyFont="1" applyFill="1" applyBorder="1" applyAlignment="1" applyProtection="1">
      <alignment vertical="center" shrinkToFit="1"/>
      <protection/>
    </xf>
    <xf numFmtId="178" fontId="48" fillId="0" borderId="95" xfId="0" applyNumberFormat="1" applyFont="1" applyFill="1" applyBorder="1" applyAlignment="1" applyProtection="1">
      <alignment vertical="center" shrinkToFit="1"/>
      <protection/>
    </xf>
    <xf numFmtId="178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97" xfId="0" applyNumberFormat="1" applyFont="1" applyFill="1" applyBorder="1" applyAlignment="1" applyProtection="1">
      <alignment vertical="center" shrinkToFit="1"/>
      <protection/>
    </xf>
    <xf numFmtId="176" fontId="48" fillId="0" borderId="88" xfId="0" applyNumberFormat="1" applyFont="1" applyFill="1" applyBorder="1" applyAlignment="1" applyProtection="1">
      <alignment vertical="center" shrinkToFit="1"/>
      <protection/>
    </xf>
    <xf numFmtId="178" fontId="48" fillId="0" borderId="92" xfId="0" applyNumberFormat="1" applyFont="1" applyFill="1" applyBorder="1" applyAlignment="1">
      <alignment vertical="center" shrinkToFit="1"/>
    </xf>
    <xf numFmtId="178" fontId="48" fillId="0" borderId="93" xfId="0" applyNumberFormat="1" applyFont="1" applyFill="1" applyBorder="1" applyAlignment="1">
      <alignment vertical="center" shrinkToFit="1"/>
    </xf>
    <xf numFmtId="178" fontId="48" fillId="0" borderId="98" xfId="0" applyNumberFormat="1" applyFont="1" applyFill="1" applyBorder="1" applyAlignment="1" applyProtection="1">
      <alignment vertical="center" shrinkToFit="1"/>
      <protection/>
    </xf>
    <xf numFmtId="178" fontId="48" fillId="0" borderId="99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 applyProtection="1">
      <alignment vertical="center" shrinkToFit="1"/>
      <protection/>
    </xf>
    <xf numFmtId="178" fontId="48" fillId="0" borderId="101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102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52" fillId="0" borderId="72" xfId="0" applyNumberFormat="1" applyFont="1" applyFill="1" applyBorder="1" applyAlignment="1">
      <alignment vertical="center"/>
    </xf>
    <xf numFmtId="178" fontId="52" fillId="0" borderId="28" xfId="0" applyNumberFormat="1" applyFont="1" applyFill="1" applyBorder="1" applyAlignment="1">
      <alignment vertical="center"/>
    </xf>
    <xf numFmtId="178" fontId="48" fillId="0" borderId="47" xfId="0" applyNumberFormat="1" applyFont="1" applyFill="1" applyBorder="1" applyAlignment="1">
      <alignment vertical="center"/>
    </xf>
    <xf numFmtId="178" fontId="48" fillId="0" borderId="68" xfId="0" applyNumberFormat="1" applyFont="1" applyFill="1" applyBorder="1" applyAlignment="1">
      <alignment vertical="center"/>
    </xf>
    <xf numFmtId="176" fontId="48" fillId="0" borderId="103" xfId="0" applyNumberFormat="1" applyFont="1" applyFill="1" applyBorder="1" applyAlignment="1">
      <alignment vertical="center"/>
    </xf>
    <xf numFmtId="178" fontId="48" fillId="0" borderId="104" xfId="0" applyNumberFormat="1" applyFont="1" applyFill="1" applyBorder="1" applyAlignment="1">
      <alignment vertical="center"/>
    </xf>
    <xf numFmtId="178" fontId="48" fillId="0" borderId="105" xfId="0" applyNumberFormat="1" applyFont="1" applyFill="1" applyBorder="1" applyAlignment="1">
      <alignment vertical="center"/>
    </xf>
    <xf numFmtId="178" fontId="48" fillId="0" borderId="103" xfId="0" applyNumberFormat="1" applyFont="1" applyFill="1" applyBorder="1" applyAlignment="1">
      <alignment vertical="center"/>
    </xf>
    <xf numFmtId="178" fontId="48" fillId="0" borderId="42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3" xfId="0" applyNumberFormat="1" applyFont="1" applyFill="1" applyBorder="1" applyAlignment="1">
      <alignment vertical="center"/>
    </xf>
    <xf numFmtId="178" fontId="48" fillId="0" borderId="54" xfId="0" applyNumberFormat="1" applyFont="1" applyFill="1" applyBorder="1" applyAlignment="1">
      <alignment vertical="center"/>
    </xf>
    <xf numFmtId="178" fontId="48" fillId="0" borderId="106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  <xf numFmtId="183" fontId="56" fillId="0" borderId="0" xfId="0" applyNumberFormat="1" applyFont="1" applyFill="1" applyAlignment="1">
      <alignment horizontal="center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107" xfId="0" applyNumberFormat="1" applyFont="1" applyFill="1" applyBorder="1" applyAlignment="1">
      <alignment vertical="center"/>
    </xf>
    <xf numFmtId="178" fontId="52" fillId="0" borderId="108" xfId="0" applyNumberFormat="1" applyFont="1" applyFill="1" applyBorder="1" applyAlignment="1">
      <alignment vertical="center"/>
    </xf>
    <xf numFmtId="178" fontId="48" fillId="0" borderId="48" xfId="0" applyNumberFormat="1" applyFont="1" applyFill="1" applyBorder="1" applyAlignment="1">
      <alignment vertical="center"/>
    </xf>
    <xf numFmtId="178" fontId="48" fillId="0" borderId="109" xfId="0" applyNumberFormat="1" applyFont="1" applyFill="1" applyBorder="1" applyAlignment="1">
      <alignment vertical="center"/>
    </xf>
    <xf numFmtId="178" fontId="48" fillId="0" borderId="1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F1" sqref="F1:N1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26" t="s">
        <v>21</v>
      </c>
      <c r="G1" s="126"/>
      <c r="H1" s="126"/>
      <c r="I1" s="126"/>
      <c r="J1" s="126"/>
      <c r="K1" s="126"/>
      <c r="L1" s="126"/>
      <c r="M1" s="126"/>
      <c r="N1" s="126"/>
      <c r="O1" s="4"/>
    </row>
    <row r="2" spans="5:16" ht="45" customHeight="1">
      <c r="E2" s="5"/>
      <c r="F2" s="155" t="s">
        <v>91</v>
      </c>
      <c r="G2" s="155"/>
      <c r="H2" s="155"/>
      <c r="I2" s="155"/>
      <c r="J2" s="155"/>
      <c r="K2" s="196"/>
      <c r="L2" s="196"/>
      <c r="M2" s="196"/>
      <c r="N2" s="196"/>
      <c r="O2" s="120">
        <v>41009</v>
      </c>
      <c r="P2" s="120"/>
    </row>
    <row r="3" spans="6:17" ht="30" customHeight="1">
      <c r="F3" s="57"/>
      <c r="G3" s="57"/>
      <c r="H3" s="57"/>
      <c r="I3" s="57"/>
      <c r="J3" s="57"/>
      <c r="N3" s="58"/>
      <c r="O3" s="120" t="s">
        <v>0</v>
      </c>
      <c r="P3" s="120"/>
      <c r="Q3" s="10"/>
    </row>
    <row r="4" spans="3:17" ht="45" customHeight="1">
      <c r="C4" s="59" t="s">
        <v>22</v>
      </c>
      <c r="F4" s="57"/>
      <c r="G4" s="60"/>
      <c r="H4" s="57"/>
      <c r="I4" s="57"/>
      <c r="J4" s="57"/>
      <c r="M4" s="61" t="s">
        <v>75</v>
      </c>
      <c r="N4" s="58"/>
      <c r="P4" s="94"/>
      <c r="Q4" s="10"/>
    </row>
    <row r="5" spans="6:17" ht="7.5" customHeight="1" thickBot="1">
      <c r="F5" s="57"/>
      <c r="G5" s="57"/>
      <c r="H5" s="57"/>
      <c r="I5" s="57"/>
      <c r="J5" s="57"/>
      <c r="N5" s="58"/>
      <c r="O5" s="94"/>
      <c r="P5" s="94"/>
      <c r="Q5" s="10"/>
    </row>
    <row r="6" spans="3:19" ht="45" customHeight="1">
      <c r="C6" s="116" t="s">
        <v>20</v>
      </c>
      <c r="D6" s="117"/>
      <c r="E6" s="118"/>
      <c r="F6" s="119" t="s">
        <v>80</v>
      </c>
      <c r="G6" s="118"/>
      <c r="H6" s="117" t="s">
        <v>81</v>
      </c>
      <c r="I6" s="117"/>
      <c r="J6" s="119" t="s">
        <v>82</v>
      </c>
      <c r="K6" s="128"/>
      <c r="L6" s="117" t="s">
        <v>85</v>
      </c>
      <c r="M6" s="127"/>
      <c r="P6" s="58"/>
      <c r="Q6" s="94"/>
      <c r="R6" s="94"/>
      <c r="S6" s="10"/>
    </row>
    <row r="7" spans="3:19" ht="45" customHeight="1" thickBot="1">
      <c r="C7" s="134" t="s">
        <v>19</v>
      </c>
      <c r="D7" s="135"/>
      <c r="E7" s="135"/>
      <c r="F7" s="197">
        <v>41771</v>
      </c>
      <c r="G7" s="198"/>
      <c r="H7" s="182">
        <v>31050</v>
      </c>
      <c r="I7" s="198"/>
      <c r="J7" s="197">
        <v>18287</v>
      </c>
      <c r="K7" s="199"/>
      <c r="L7" s="182">
        <f>SUM(F7:K7)</f>
        <v>91108</v>
      </c>
      <c r="M7" s="183"/>
      <c r="P7" s="58"/>
      <c r="Q7" s="94"/>
      <c r="R7" s="94"/>
      <c r="S7" s="10"/>
    </row>
    <row r="8" spans="3:21" ht="30" customHeight="1">
      <c r="C8" s="62"/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R8" s="58"/>
      <c r="S8" s="94"/>
      <c r="T8" s="94"/>
      <c r="U8" s="10"/>
    </row>
    <row r="9" spans="3:17" ht="45" customHeight="1">
      <c r="C9" s="59" t="s">
        <v>23</v>
      </c>
      <c r="E9" s="12"/>
      <c r="O9" s="64"/>
      <c r="P9" s="65" t="s">
        <v>75</v>
      </c>
      <c r="Q9" s="10"/>
    </row>
    <row r="10" spans="3:17" ht="6.75" customHeight="1" thickBot="1">
      <c r="C10" s="66"/>
      <c r="D10" s="66"/>
      <c r="E10" s="67"/>
      <c r="L10" s="18"/>
      <c r="M10" s="18"/>
      <c r="N10" s="131"/>
      <c r="O10" s="131"/>
      <c r="P10" s="131"/>
      <c r="Q10" s="18"/>
    </row>
    <row r="11" spans="3:17" ht="49.5" customHeight="1">
      <c r="C11" s="106"/>
      <c r="D11" s="107"/>
      <c r="E11" s="107"/>
      <c r="F11" s="68" t="s">
        <v>10</v>
      </c>
      <c r="G11" s="68" t="s">
        <v>28</v>
      </c>
      <c r="H11" s="95" t="s">
        <v>11</v>
      </c>
      <c r="I11" s="69" t="s">
        <v>29</v>
      </c>
      <c r="J11" s="70" t="s">
        <v>1</v>
      </c>
      <c r="K11" s="70" t="s">
        <v>2</v>
      </c>
      <c r="L11" s="70" t="s">
        <v>3</v>
      </c>
      <c r="M11" s="70" t="s">
        <v>4</v>
      </c>
      <c r="N11" s="70" t="s">
        <v>5</v>
      </c>
      <c r="O11" s="71" t="s">
        <v>11</v>
      </c>
      <c r="P11" s="90" t="s">
        <v>83</v>
      </c>
      <c r="Q11" s="20"/>
    </row>
    <row r="12" spans="3:17" ht="49.5" customHeight="1">
      <c r="C12" s="91" t="s">
        <v>86</v>
      </c>
      <c r="D12" s="97"/>
      <c r="E12" s="97"/>
      <c r="F12" s="87">
        <f>SUM(F13:F15)</f>
        <v>3883</v>
      </c>
      <c r="G12" s="87">
        <f>SUM(G13:G15)</f>
        <v>2518</v>
      </c>
      <c r="H12" s="184">
        <f>SUM(H13:H15)</f>
        <v>6401</v>
      </c>
      <c r="I12" s="72">
        <v>0</v>
      </c>
      <c r="J12" s="87">
        <f aca="true" t="shared" si="0" ref="J12:O12">SUM(J13:J15)</f>
        <v>4631</v>
      </c>
      <c r="K12" s="87">
        <f t="shared" si="0"/>
        <v>2546</v>
      </c>
      <c r="L12" s="87">
        <f t="shared" si="0"/>
        <v>1996</v>
      </c>
      <c r="M12" s="87">
        <f t="shared" si="0"/>
        <v>2500</v>
      </c>
      <c r="N12" s="87">
        <f t="shared" si="0"/>
        <v>1339</v>
      </c>
      <c r="O12" s="184">
        <f t="shared" si="0"/>
        <v>13012</v>
      </c>
      <c r="P12" s="185">
        <f aca="true" t="shared" si="1" ref="P12:P17">H12+O12</f>
        <v>19413</v>
      </c>
      <c r="Q12" s="20"/>
    </row>
    <row r="13" spans="3:16" ht="49.5" customHeight="1">
      <c r="C13" s="91" t="s">
        <v>87</v>
      </c>
      <c r="D13" s="92"/>
      <c r="E13" s="92"/>
      <c r="F13" s="87">
        <v>441</v>
      </c>
      <c r="G13" s="87">
        <v>292</v>
      </c>
      <c r="H13" s="184">
        <f>SUM(F13:G13)</f>
        <v>733</v>
      </c>
      <c r="I13" s="72">
        <v>0</v>
      </c>
      <c r="J13" s="87">
        <v>445</v>
      </c>
      <c r="K13" s="87">
        <v>251</v>
      </c>
      <c r="L13" s="87">
        <v>197</v>
      </c>
      <c r="M13" s="87">
        <v>201</v>
      </c>
      <c r="N13" s="87">
        <v>120</v>
      </c>
      <c r="O13" s="184">
        <f>SUM(J13:N13)</f>
        <v>1214</v>
      </c>
      <c r="P13" s="185">
        <f t="shared" si="1"/>
        <v>1947</v>
      </c>
    </row>
    <row r="14" spans="3:16" ht="49.5" customHeight="1">
      <c r="C14" s="132" t="s">
        <v>88</v>
      </c>
      <c r="D14" s="133"/>
      <c r="E14" s="133"/>
      <c r="F14" s="87">
        <v>1562</v>
      </c>
      <c r="G14" s="87">
        <v>845</v>
      </c>
      <c r="H14" s="184">
        <f>SUM(F14:G14)</f>
        <v>2407</v>
      </c>
      <c r="I14" s="72">
        <v>0</v>
      </c>
      <c r="J14" s="87">
        <v>1594</v>
      </c>
      <c r="K14" s="87">
        <v>687</v>
      </c>
      <c r="L14" s="87">
        <v>489</v>
      </c>
      <c r="M14" s="87">
        <v>610</v>
      </c>
      <c r="N14" s="87">
        <v>311</v>
      </c>
      <c r="O14" s="184">
        <f>SUM(J14:N14)</f>
        <v>3691</v>
      </c>
      <c r="P14" s="185">
        <f t="shared" si="1"/>
        <v>6098</v>
      </c>
    </row>
    <row r="15" spans="3:16" ht="49.5" customHeight="1">
      <c r="C15" s="91" t="s">
        <v>89</v>
      </c>
      <c r="D15" s="92"/>
      <c r="E15" s="92"/>
      <c r="F15" s="87">
        <v>1880</v>
      </c>
      <c r="G15" s="87">
        <v>1381</v>
      </c>
      <c r="H15" s="184">
        <f>SUM(F15:G15)</f>
        <v>3261</v>
      </c>
      <c r="I15" s="72"/>
      <c r="J15" s="87">
        <v>2592</v>
      </c>
      <c r="K15" s="87">
        <v>1608</v>
      </c>
      <c r="L15" s="87">
        <v>1310</v>
      </c>
      <c r="M15" s="87">
        <v>1689</v>
      </c>
      <c r="N15" s="87">
        <v>908</v>
      </c>
      <c r="O15" s="184">
        <f>SUM(J15:N15)</f>
        <v>8107</v>
      </c>
      <c r="P15" s="185">
        <f t="shared" si="1"/>
        <v>11368</v>
      </c>
    </row>
    <row r="16" spans="3:16" ht="49.5" customHeight="1">
      <c r="C16" s="132" t="s">
        <v>90</v>
      </c>
      <c r="D16" s="133"/>
      <c r="E16" s="133"/>
      <c r="F16" s="87">
        <v>32</v>
      </c>
      <c r="G16" s="87">
        <v>42</v>
      </c>
      <c r="H16" s="184">
        <f>SUM(F16:G16)</f>
        <v>74</v>
      </c>
      <c r="I16" s="72">
        <v>0</v>
      </c>
      <c r="J16" s="87">
        <v>69</v>
      </c>
      <c r="K16" s="87">
        <v>38</v>
      </c>
      <c r="L16" s="87">
        <v>35</v>
      </c>
      <c r="M16" s="87">
        <v>45</v>
      </c>
      <c r="N16" s="87">
        <v>24</v>
      </c>
      <c r="O16" s="184">
        <f>SUM(J16:N16)</f>
        <v>211</v>
      </c>
      <c r="P16" s="185">
        <f t="shared" si="1"/>
        <v>285</v>
      </c>
    </row>
    <row r="17" spans="3:16" ht="49.5" customHeight="1" thickBot="1">
      <c r="C17" s="129" t="s">
        <v>14</v>
      </c>
      <c r="D17" s="130"/>
      <c r="E17" s="130"/>
      <c r="F17" s="88">
        <f>F12+F16</f>
        <v>3915</v>
      </c>
      <c r="G17" s="88">
        <f>G12+G16</f>
        <v>2560</v>
      </c>
      <c r="H17" s="88">
        <f>H12+H16</f>
        <v>6475</v>
      </c>
      <c r="I17" s="186">
        <v>0</v>
      </c>
      <c r="J17" s="88">
        <f aca="true" t="shared" si="2" ref="J17:O17">J12+J16</f>
        <v>4700</v>
      </c>
      <c r="K17" s="88">
        <f t="shared" si="2"/>
        <v>2584</v>
      </c>
      <c r="L17" s="88">
        <f t="shared" si="2"/>
        <v>2031</v>
      </c>
      <c r="M17" s="88">
        <f t="shared" si="2"/>
        <v>2545</v>
      </c>
      <c r="N17" s="88">
        <f t="shared" si="2"/>
        <v>1363</v>
      </c>
      <c r="O17" s="88">
        <f t="shared" si="2"/>
        <v>13223</v>
      </c>
      <c r="P17" s="187">
        <f t="shared" si="1"/>
        <v>19698</v>
      </c>
    </row>
    <row r="18" ht="30" customHeight="1"/>
    <row r="19" spans="3:17" ht="39.75" customHeight="1">
      <c r="C19" s="59" t="s">
        <v>24</v>
      </c>
      <c r="E19" s="12"/>
      <c r="N19" s="73"/>
      <c r="O19" s="10"/>
      <c r="P19" s="15" t="s">
        <v>79</v>
      </c>
      <c r="Q19" s="10"/>
    </row>
    <row r="20" spans="3:17" ht="6.75" customHeight="1" thickBot="1">
      <c r="C20" s="66"/>
      <c r="D20" s="66"/>
      <c r="E20" s="67"/>
      <c r="L20" s="18"/>
      <c r="M20" s="18"/>
      <c r="N20" s="18"/>
      <c r="P20" s="18"/>
      <c r="Q20" s="18"/>
    </row>
    <row r="21" spans="3:17" ht="49.5" customHeight="1">
      <c r="C21" s="106"/>
      <c r="D21" s="107"/>
      <c r="E21" s="107"/>
      <c r="F21" s="104" t="s">
        <v>15</v>
      </c>
      <c r="G21" s="105"/>
      <c r="H21" s="105"/>
      <c r="I21" s="105" t="s">
        <v>16</v>
      </c>
      <c r="J21" s="105"/>
      <c r="K21" s="105"/>
      <c r="L21" s="105"/>
      <c r="M21" s="105"/>
      <c r="N21" s="105"/>
      <c r="O21" s="105"/>
      <c r="P21" s="124" t="s">
        <v>84</v>
      </c>
      <c r="Q21" s="20"/>
    </row>
    <row r="22" spans="3:17" ht="49.5" customHeight="1">
      <c r="C22" s="110"/>
      <c r="D22" s="111"/>
      <c r="E22" s="111"/>
      <c r="F22" s="74" t="s">
        <v>7</v>
      </c>
      <c r="G22" s="74" t="s">
        <v>8</v>
      </c>
      <c r="H22" s="75" t="s">
        <v>9</v>
      </c>
      <c r="I22" s="76" t="s">
        <v>29</v>
      </c>
      <c r="J22" s="74" t="s">
        <v>1</v>
      </c>
      <c r="K22" s="77" t="s">
        <v>2</v>
      </c>
      <c r="L22" s="77" t="s">
        <v>3</v>
      </c>
      <c r="M22" s="77" t="s">
        <v>4</v>
      </c>
      <c r="N22" s="77" t="s">
        <v>5</v>
      </c>
      <c r="O22" s="78" t="s">
        <v>9</v>
      </c>
      <c r="P22" s="125"/>
      <c r="Q22" s="20"/>
    </row>
    <row r="23" spans="3:17" ht="49.5" customHeight="1">
      <c r="C23" s="96" t="s">
        <v>12</v>
      </c>
      <c r="D23" s="74"/>
      <c r="E23" s="74"/>
      <c r="F23" s="87">
        <v>1164</v>
      </c>
      <c r="G23" s="87">
        <v>1207</v>
      </c>
      <c r="H23" s="184">
        <f>SUM(F23:G23)</f>
        <v>2371</v>
      </c>
      <c r="I23" s="84"/>
      <c r="J23" s="87">
        <v>3345</v>
      </c>
      <c r="K23" s="87">
        <v>1939</v>
      </c>
      <c r="L23" s="87">
        <v>1126</v>
      </c>
      <c r="M23" s="87">
        <v>861</v>
      </c>
      <c r="N23" s="87">
        <v>354</v>
      </c>
      <c r="O23" s="184">
        <f>SUM(I23:N23)</f>
        <v>7625</v>
      </c>
      <c r="P23" s="185">
        <f>H23+O23</f>
        <v>9996</v>
      </c>
      <c r="Q23" s="20"/>
    </row>
    <row r="24" spans="3:16" ht="49.5" customHeight="1">
      <c r="C24" s="100" t="s">
        <v>13</v>
      </c>
      <c r="D24" s="101"/>
      <c r="E24" s="101"/>
      <c r="F24" s="87">
        <v>8</v>
      </c>
      <c r="G24" s="87">
        <v>18</v>
      </c>
      <c r="H24" s="184">
        <f>SUM(F24:G24)</f>
        <v>26</v>
      </c>
      <c r="I24" s="84"/>
      <c r="J24" s="87">
        <v>47</v>
      </c>
      <c r="K24" s="87">
        <v>34</v>
      </c>
      <c r="L24" s="87">
        <v>27</v>
      </c>
      <c r="M24" s="87">
        <v>14</v>
      </c>
      <c r="N24" s="87">
        <v>9</v>
      </c>
      <c r="O24" s="184">
        <f>SUM(I24:N24)</f>
        <v>131</v>
      </c>
      <c r="P24" s="185">
        <f>H24+O24</f>
        <v>157</v>
      </c>
    </row>
    <row r="25" spans="3:16" ht="49.5" customHeight="1" thickBot="1">
      <c r="C25" s="102" t="s">
        <v>14</v>
      </c>
      <c r="D25" s="103"/>
      <c r="E25" s="103"/>
      <c r="F25" s="88">
        <f>SUM(F23:F24)</f>
        <v>1172</v>
      </c>
      <c r="G25" s="88">
        <f>SUM(G23:G24)</f>
        <v>1225</v>
      </c>
      <c r="H25" s="188">
        <f>SUM(F25:G25)</f>
        <v>2397</v>
      </c>
      <c r="I25" s="189"/>
      <c r="J25" s="88">
        <f aca="true" t="shared" si="3" ref="J25:O25">SUM(J23:J24)</f>
        <v>3392</v>
      </c>
      <c r="K25" s="88">
        <f t="shared" si="3"/>
        <v>1973</v>
      </c>
      <c r="L25" s="88">
        <f t="shared" si="3"/>
        <v>1153</v>
      </c>
      <c r="M25" s="88">
        <f t="shared" si="3"/>
        <v>875</v>
      </c>
      <c r="N25" s="88">
        <f t="shared" si="3"/>
        <v>363</v>
      </c>
      <c r="O25" s="188">
        <f t="shared" si="3"/>
        <v>7756</v>
      </c>
      <c r="P25" s="187">
        <f>H25+O25</f>
        <v>10153</v>
      </c>
    </row>
    <row r="26" ht="30" customHeight="1"/>
    <row r="27" spans="3:17" ht="39.75" customHeight="1">
      <c r="C27" s="59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6"/>
      <c r="D28" s="66"/>
      <c r="E28" s="67"/>
      <c r="L28" s="18"/>
      <c r="M28" s="18"/>
      <c r="N28" s="18"/>
      <c r="P28" s="18"/>
      <c r="Q28" s="18"/>
    </row>
    <row r="29" spans="3:17" ht="49.5" customHeight="1">
      <c r="C29" s="106"/>
      <c r="D29" s="107"/>
      <c r="E29" s="107"/>
      <c r="F29" s="104" t="s">
        <v>15</v>
      </c>
      <c r="G29" s="105"/>
      <c r="H29" s="105"/>
      <c r="I29" s="105" t="s">
        <v>16</v>
      </c>
      <c r="J29" s="105"/>
      <c r="K29" s="105"/>
      <c r="L29" s="105"/>
      <c r="M29" s="105"/>
      <c r="N29" s="105"/>
      <c r="O29" s="105"/>
      <c r="P29" s="124" t="s">
        <v>84</v>
      </c>
      <c r="Q29" s="20"/>
    </row>
    <row r="30" spans="3:17" ht="49.5" customHeight="1">
      <c r="C30" s="110"/>
      <c r="D30" s="111"/>
      <c r="E30" s="111"/>
      <c r="F30" s="74" t="s">
        <v>7</v>
      </c>
      <c r="G30" s="74" t="s">
        <v>8</v>
      </c>
      <c r="H30" s="75" t="s">
        <v>9</v>
      </c>
      <c r="I30" s="76" t="s">
        <v>29</v>
      </c>
      <c r="J30" s="74" t="s">
        <v>1</v>
      </c>
      <c r="K30" s="77" t="s">
        <v>2</v>
      </c>
      <c r="L30" s="77" t="s">
        <v>3</v>
      </c>
      <c r="M30" s="77" t="s">
        <v>4</v>
      </c>
      <c r="N30" s="77" t="s">
        <v>5</v>
      </c>
      <c r="O30" s="78" t="s">
        <v>9</v>
      </c>
      <c r="P30" s="125"/>
      <c r="Q30" s="20"/>
    </row>
    <row r="31" spans="3:17" ht="49.5" customHeight="1">
      <c r="C31" s="96" t="s">
        <v>12</v>
      </c>
      <c r="D31" s="74"/>
      <c r="E31" s="74"/>
      <c r="F31" s="87">
        <v>17</v>
      </c>
      <c r="G31" s="87">
        <v>22</v>
      </c>
      <c r="H31" s="184">
        <f>SUM(F31:G31)</f>
        <v>39</v>
      </c>
      <c r="I31" s="84"/>
      <c r="J31" s="87">
        <v>1049</v>
      </c>
      <c r="K31" s="87">
        <v>660</v>
      </c>
      <c r="L31" s="87">
        <v>546</v>
      </c>
      <c r="M31" s="87">
        <v>514</v>
      </c>
      <c r="N31" s="87">
        <v>284</v>
      </c>
      <c r="O31" s="184">
        <f>SUM(I31:N31)</f>
        <v>3053</v>
      </c>
      <c r="P31" s="185">
        <f>H31+O31</f>
        <v>3092</v>
      </c>
      <c r="Q31" s="20"/>
    </row>
    <row r="32" spans="3:16" ht="49.5" customHeight="1">
      <c r="C32" s="100" t="s">
        <v>13</v>
      </c>
      <c r="D32" s="101"/>
      <c r="E32" s="101"/>
      <c r="F32" s="87">
        <v>0</v>
      </c>
      <c r="G32" s="87">
        <v>0</v>
      </c>
      <c r="H32" s="184">
        <f>SUM(F32:G32)</f>
        <v>0</v>
      </c>
      <c r="I32" s="84"/>
      <c r="J32" s="87">
        <v>9</v>
      </c>
      <c r="K32" s="87">
        <v>6</v>
      </c>
      <c r="L32" s="87">
        <v>6</v>
      </c>
      <c r="M32" s="87">
        <v>3</v>
      </c>
      <c r="N32" s="87">
        <v>5</v>
      </c>
      <c r="O32" s="184">
        <f>SUM(I32:N32)</f>
        <v>29</v>
      </c>
      <c r="P32" s="185">
        <f>H32+O32</f>
        <v>29</v>
      </c>
    </row>
    <row r="33" spans="3:16" ht="49.5" customHeight="1" thickBot="1">
      <c r="C33" s="102" t="s">
        <v>14</v>
      </c>
      <c r="D33" s="103"/>
      <c r="E33" s="103"/>
      <c r="F33" s="88">
        <f>SUM(F31:F32)</f>
        <v>17</v>
      </c>
      <c r="G33" s="88">
        <f>SUM(G31:G32)</f>
        <v>22</v>
      </c>
      <c r="H33" s="188">
        <f>SUM(F33:G33)</f>
        <v>39</v>
      </c>
      <c r="I33" s="189"/>
      <c r="J33" s="88">
        <f>SUM(J31:J32)</f>
        <v>1058</v>
      </c>
      <c r="K33" s="88">
        <f>SUM(K31:K32)</f>
        <v>666</v>
      </c>
      <c r="L33" s="88">
        <f>SUM(L31:L32)</f>
        <v>552</v>
      </c>
      <c r="M33" s="88">
        <f>SUM(M31:M32)</f>
        <v>517</v>
      </c>
      <c r="N33" s="88">
        <f>SUM(N31:N32)</f>
        <v>289</v>
      </c>
      <c r="O33" s="188">
        <f>SUM(I33:N33)</f>
        <v>3082</v>
      </c>
      <c r="P33" s="187">
        <f>H33+O33</f>
        <v>3121</v>
      </c>
    </row>
    <row r="34" ht="30" customHeight="1"/>
    <row r="35" spans="3:17" ht="39.75" customHeight="1">
      <c r="C35" s="59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6"/>
      <c r="D36" s="66"/>
      <c r="E36" s="67"/>
      <c r="L36" s="18"/>
      <c r="M36" s="18"/>
      <c r="N36" s="18"/>
      <c r="P36" s="18"/>
      <c r="Q36" s="18"/>
    </row>
    <row r="37" spans="3:17" ht="49.5" customHeight="1">
      <c r="C37" s="106"/>
      <c r="D37" s="107"/>
      <c r="E37" s="107"/>
      <c r="F37" s="104" t="s">
        <v>15</v>
      </c>
      <c r="G37" s="105"/>
      <c r="H37" s="105"/>
      <c r="I37" s="105" t="s">
        <v>16</v>
      </c>
      <c r="J37" s="105"/>
      <c r="K37" s="105"/>
      <c r="L37" s="105"/>
      <c r="M37" s="105"/>
      <c r="N37" s="123"/>
      <c r="O37" s="121" t="s">
        <v>84</v>
      </c>
      <c r="P37" s="20"/>
      <c r="Q37" s="20"/>
    </row>
    <row r="38" spans="3:17" ht="49.5" customHeight="1" thickBot="1">
      <c r="C38" s="108"/>
      <c r="D38" s="109"/>
      <c r="E38" s="109"/>
      <c r="F38" s="79" t="s">
        <v>7</v>
      </c>
      <c r="G38" s="79" t="s">
        <v>8</v>
      </c>
      <c r="H38" s="80" t="s">
        <v>9</v>
      </c>
      <c r="I38" s="81" t="s">
        <v>1</v>
      </c>
      <c r="J38" s="79" t="s">
        <v>2</v>
      </c>
      <c r="K38" s="82" t="s">
        <v>3</v>
      </c>
      <c r="L38" s="82" t="s">
        <v>4</v>
      </c>
      <c r="M38" s="82" t="s">
        <v>5</v>
      </c>
      <c r="N38" s="83" t="s">
        <v>11</v>
      </c>
      <c r="O38" s="122"/>
      <c r="P38" s="20"/>
      <c r="Q38" s="20"/>
    </row>
    <row r="39" spans="3:17" ht="49.5" customHeight="1">
      <c r="C39" s="93" t="s">
        <v>17</v>
      </c>
      <c r="D39" s="68"/>
      <c r="E39" s="68"/>
      <c r="F39" s="190">
        <f>SUM(F40:F41)</f>
        <v>0</v>
      </c>
      <c r="G39" s="190">
        <f>SUM(G40:G41)</f>
        <v>0</v>
      </c>
      <c r="H39" s="191">
        <f aca="true" t="shared" si="4" ref="H39:H51">SUM(F39:G39)</f>
        <v>0</v>
      </c>
      <c r="I39" s="192">
        <f>SUM(I40:I41)</f>
        <v>3</v>
      </c>
      <c r="J39" s="190">
        <f>SUM(J40:J41)</f>
        <v>10</v>
      </c>
      <c r="K39" s="190">
        <f>SUM(K40:K41)</f>
        <v>195</v>
      </c>
      <c r="L39" s="190">
        <f>SUM(L40:L41)</f>
        <v>517</v>
      </c>
      <c r="M39" s="190">
        <f>SUM(M40:M41)</f>
        <v>348</v>
      </c>
      <c r="N39" s="191">
        <f aca="true" t="shared" si="5" ref="N39:N47">SUM(I39:M39)</f>
        <v>1073</v>
      </c>
      <c r="O39" s="193">
        <f>H39+N39</f>
        <v>1073</v>
      </c>
      <c r="P39" s="20"/>
      <c r="Q39" s="20"/>
    </row>
    <row r="40" spans="3:15" ht="49.5" customHeight="1">
      <c r="C40" s="100" t="s">
        <v>12</v>
      </c>
      <c r="D40" s="101"/>
      <c r="E40" s="101"/>
      <c r="F40" s="87">
        <v>0</v>
      </c>
      <c r="G40" s="87">
        <v>0</v>
      </c>
      <c r="H40" s="184">
        <f t="shared" si="4"/>
        <v>0</v>
      </c>
      <c r="I40" s="200">
        <v>3</v>
      </c>
      <c r="J40" s="87">
        <v>10</v>
      </c>
      <c r="K40" s="87">
        <v>194</v>
      </c>
      <c r="L40" s="87">
        <v>517</v>
      </c>
      <c r="M40" s="87">
        <v>348</v>
      </c>
      <c r="N40" s="184">
        <f>SUM(I40:M40)</f>
        <v>1072</v>
      </c>
      <c r="O40" s="185">
        <f aca="true" t="shared" si="6" ref="O40:O50">H40+N40</f>
        <v>1072</v>
      </c>
    </row>
    <row r="41" spans="3:15" ht="49.5" customHeight="1" thickBot="1">
      <c r="C41" s="102" t="s">
        <v>13</v>
      </c>
      <c r="D41" s="103"/>
      <c r="E41" s="103"/>
      <c r="F41" s="88">
        <v>0</v>
      </c>
      <c r="G41" s="88">
        <v>0</v>
      </c>
      <c r="H41" s="188">
        <f t="shared" si="4"/>
        <v>0</v>
      </c>
      <c r="I41" s="201">
        <v>0</v>
      </c>
      <c r="J41" s="88">
        <v>0</v>
      </c>
      <c r="K41" s="88">
        <v>1</v>
      </c>
      <c r="L41" s="88">
        <v>0</v>
      </c>
      <c r="M41" s="88">
        <v>0</v>
      </c>
      <c r="N41" s="188">
        <f t="shared" si="5"/>
        <v>1</v>
      </c>
      <c r="O41" s="187">
        <f t="shared" si="6"/>
        <v>1</v>
      </c>
    </row>
    <row r="42" spans="3:15" ht="49.5" customHeight="1">
      <c r="C42" s="114" t="s">
        <v>30</v>
      </c>
      <c r="D42" s="115"/>
      <c r="E42" s="115"/>
      <c r="F42" s="190">
        <f>SUM(F43:F44)</f>
        <v>0</v>
      </c>
      <c r="G42" s="190">
        <f>SUM(G43:G44)</f>
        <v>0</v>
      </c>
      <c r="H42" s="191">
        <f t="shared" si="4"/>
        <v>0</v>
      </c>
      <c r="I42" s="192">
        <f>SUM(I43:I44)</f>
        <v>152</v>
      </c>
      <c r="J42" s="190">
        <f>SUM(J43:J44)</f>
        <v>128</v>
      </c>
      <c r="K42" s="190">
        <f>SUM(K43:K44)</f>
        <v>172</v>
      </c>
      <c r="L42" s="190">
        <f>SUM(L43:L44)</f>
        <v>196</v>
      </c>
      <c r="M42" s="190">
        <f>SUM(M43:M44)</f>
        <v>99</v>
      </c>
      <c r="N42" s="184">
        <f t="shared" si="5"/>
        <v>747</v>
      </c>
      <c r="O42" s="193">
        <f t="shared" si="6"/>
        <v>747</v>
      </c>
    </row>
    <row r="43" spans="3:15" ht="49.5" customHeight="1">
      <c r="C43" s="100" t="s">
        <v>12</v>
      </c>
      <c r="D43" s="101"/>
      <c r="E43" s="101"/>
      <c r="F43" s="87">
        <v>0</v>
      </c>
      <c r="G43" s="87">
        <v>0</v>
      </c>
      <c r="H43" s="184">
        <f t="shared" si="4"/>
        <v>0</v>
      </c>
      <c r="I43" s="200">
        <v>151</v>
      </c>
      <c r="J43" s="87">
        <v>127</v>
      </c>
      <c r="K43" s="87">
        <v>170</v>
      </c>
      <c r="L43" s="87">
        <v>188</v>
      </c>
      <c r="M43" s="87">
        <v>98</v>
      </c>
      <c r="N43" s="184">
        <f t="shared" si="5"/>
        <v>734</v>
      </c>
      <c r="O43" s="185">
        <f t="shared" si="6"/>
        <v>734</v>
      </c>
    </row>
    <row r="44" spans="3:15" ht="49.5" customHeight="1" thickBot="1">
      <c r="C44" s="102" t="s">
        <v>13</v>
      </c>
      <c r="D44" s="103"/>
      <c r="E44" s="103"/>
      <c r="F44" s="88">
        <v>0</v>
      </c>
      <c r="G44" s="88">
        <v>0</v>
      </c>
      <c r="H44" s="188">
        <f t="shared" si="4"/>
        <v>0</v>
      </c>
      <c r="I44" s="201">
        <v>1</v>
      </c>
      <c r="J44" s="88">
        <v>1</v>
      </c>
      <c r="K44" s="88">
        <v>2</v>
      </c>
      <c r="L44" s="88">
        <v>8</v>
      </c>
      <c r="M44" s="88">
        <v>1</v>
      </c>
      <c r="N44" s="188">
        <f t="shared" si="5"/>
        <v>13</v>
      </c>
      <c r="O44" s="187">
        <f t="shared" si="6"/>
        <v>13</v>
      </c>
    </row>
    <row r="45" spans="3:15" ht="49.5" customHeight="1">
      <c r="C45" s="114" t="s">
        <v>18</v>
      </c>
      <c r="D45" s="115"/>
      <c r="E45" s="115"/>
      <c r="F45" s="190">
        <f>SUM(F46:F47)</f>
        <v>0</v>
      </c>
      <c r="G45" s="190">
        <f>SUM(G46:G47)</f>
        <v>0</v>
      </c>
      <c r="H45" s="191">
        <f t="shared" si="4"/>
        <v>0</v>
      </c>
      <c r="I45" s="192">
        <f>SUM(I46:I47)</f>
        <v>0</v>
      </c>
      <c r="J45" s="190">
        <f>SUM(J46:J47)</f>
        <v>2</v>
      </c>
      <c r="K45" s="190">
        <f>SUM(K46:K47)</f>
        <v>5</v>
      </c>
      <c r="L45" s="190">
        <f>SUM(L46:L47)</f>
        <v>16</v>
      </c>
      <c r="M45" s="190">
        <f>SUM(M46:M47)</f>
        <v>7</v>
      </c>
      <c r="N45" s="191">
        <f>SUM(I45:M45)</f>
        <v>30</v>
      </c>
      <c r="O45" s="193">
        <f t="shared" si="6"/>
        <v>30</v>
      </c>
    </row>
    <row r="46" spans="3:15" ht="49.5" customHeight="1">
      <c r="C46" s="100" t="s">
        <v>12</v>
      </c>
      <c r="D46" s="101"/>
      <c r="E46" s="101"/>
      <c r="F46" s="87">
        <v>0</v>
      </c>
      <c r="G46" s="87">
        <v>0</v>
      </c>
      <c r="H46" s="184">
        <f t="shared" si="4"/>
        <v>0</v>
      </c>
      <c r="I46" s="200">
        <v>0</v>
      </c>
      <c r="J46" s="87">
        <v>2</v>
      </c>
      <c r="K46" s="87">
        <v>5</v>
      </c>
      <c r="L46" s="87">
        <v>16</v>
      </c>
      <c r="M46" s="87">
        <v>7</v>
      </c>
      <c r="N46" s="184">
        <f t="shared" si="5"/>
        <v>30</v>
      </c>
      <c r="O46" s="185">
        <f>H46+N46</f>
        <v>30</v>
      </c>
    </row>
    <row r="47" spans="3:15" ht="49.5" customHeight="1" thickBot="1">
      <c r="C47" s="102" t="s">
        <v>13</v>
      </c>
      <c r="D47" s="103"/>
      <c r="E47" s="103"/>
      <c r="F47" s="88">
        <v>0</v>
      </c>
      <c r="G47" s="88">
        <v>0</v>
      </c>
      <c r="H47" s="188">
        <f t="shared" si="4"/>
        <v>0</v>
      </c>
      <c r="I47" s="201">
        <v>0</v>
      </c>
      <c r="J47" s="88">
        <v>0</v>
      </c>
      <c r="K47" s="88">
        <v>0</v>
      </c>
      <c r="L47" s="88">
        <v>0</v>
      </c>
      <c r="M47" s="88">
        <v>0</v>
      </c>
      <c r="N47" s="188">
        <f t="shared" si="5"/>
        <v>0</v>
      </c>
      <c r="O47" s="187">
        <f t="shared" si="6"/>
        <v>0</v>
      </c>
    </row>
    <row r="48" spans="3:15" ht="49.5" customHeight="1">
      <c r="C48" s="114" t="s">
        <v>76</v>
      </c>
      <c r="D48" s="115"/>
      <c r="E48" s="115"/>
      <c r="F48" s="190">
        <f>SUM(F49:F50)</f>
        <v>0</v>
      </c>
      <c r="G48" s="190">
        <f>SUM(G49:G50)</f>
        <v>0</v>
      </c>
      <c r="H48" s="191">
        <f>SUM(F48:G48)</f>
        <v>0</v>
      </c>
      <c r="I48" s="192">
        <f>SUM(I49:I50)</f>
        <v>12</v>
      </c>
      <c r="J48" s="190">
        <f>SUM(J49:J50)</f>
        <v>12</v>
      </c>
      <c r="K48" s="190">
        <f>SUM(K49:K50)</f>
        <v>37</v>
      </c>
      <c r="L48" s="190">
        <f>SUM(L49:L50)</f>
        <v>159</v>
      </c>
      <c r="M48" s="190">
        <f>SUM(M49:M50)</f>
        <v>105</v>
      </c>
      <c r="N48" s="191">
        <f>SUM(I48:M48)</f>
        <v>325</v>
      </c>
      <c r="O48" s="193">
        <f>H48+N48</f>
        <v>325</v>
      </c>
    </row>
    <row r="49" spans="3:15" ht="49.5" customHeight="1">
      <c r="C49" s="100" t="s">
        <v>12</v>
      </c>
      <c r="D49" s="101"/>
      <c r="E49" s="101"/>
      <c r="F49" s="87">
        <v>0</v>
      </c>
      <c r="G49" s="87">
        <v>0</v>
      </c>
      <c r="H49" s="184">
        <f t="shared" si="4"/>
        <v>0</v>
      </c>
      <c r="I49" s="200">
        <v>12</v>
      </c>
      <c r="J49" s="87">
        <v>12</v>
      </c>
      <c r="K49" s="87">
        <v>37</v>
      </c>
      <c r="L49" s="87">
        <v>156</v>
      </c>
      <c r="M49" s="87">
        <v>101</v>
      </c>
      <c r="N49" s="184">
        <f>SUM(I49:M49)</f>
        <v>318</v>
      </c>
      <c r="O49" s="185">
        <f t="shared" si="6"/>
        <v>318</v>
      </c>
    </row>
    <row r="50" spans="3:15" ht="49.5" customHeight="1" thickBot="1">
      <c r="C50" s="102" t="s">
        <v>13</v>
      </c>
      <c r="D50" s="103"/>
      <c r="E50" s="103"/>
      <c r="F50" s="88">
        <v>0</v>
      </c>
      <c r="G50" s="88">
        <v>0</v>
      </c>
      <c r="H50" s="188">
        <f t="shared" si="4"/>
        <v>0</v>
      </c>
      <c r="I50" s="201">
        <v>0</v>
      </c>
      <c r="J50" s="88">
        <v>0</v>
      </c>
      <c r="K50" s="88">
        <v>0</v>
      </c>
      <c r="L50" s="88">
        <v>3</v>
      </c>
      <c r="M50" s="88">
        <v>4</v>
      </c>
      <c r="N50" s="188">
        <f>SUM(I50:M50)</f>
        <v>7</v>
      </c>
      <c r="O50" s="187">
        <f t="shared" si="6"/>
        <v>7</v>
      </c>
    </row>
    <row r="51" spans="3:15" ht="49.5" customHeight="1" thickBot="1">
      <c r="C51" s="112" t="s">
        <v>14</v>
      </c>
      <c r="D51" s="113"/>
      <c r="E51" s="113"/>
      <c r="F51" s="89">
        <v>0</v>
      </c>
      <c r="G51" s="89">
        <v>0</v>
      </c>
      <c r="H51" s="194">
        <f t="shared" si="4"/>
        <v>0</v>
      </c>
      <c r="I51" s="202">
        <v>166</v>
      </c>
      <c r="J51" s="89">
        <v>152</v>
      </c>
      <c r="K51" s="89">
        <v>407</v>
      </c>
      <c r="L51" s="89">
        <v>887</v>
      </c>
      <c r="M51" s="89">
        <v>557</v>
      </c>
      <c r="N51" s="194">
        <f>SUM(I51:M51)</f>
        <v>2169</v>
      </c>
      <c r="O51" s="195">
        <f>H51+N51</f>
        <v>2169</v>
      </c>
    </row>
    <row r="52" ht="19.5" customHeight="1"/>
    <row r="53" ht="12"/>
  </sheetData>
  <sheetProtection/>
  <mergeCells count="47">
    <mergeCell ref="P21:P22"/>
    <mergeCell ref="C17:E17"/>
    <mergeCell ref="J7:K7"/>
    <mergeCell ref="N10:P10"/>
    <mergeCell ref="C16:E16"/>
    <mergeCell ref="C11:E11"/>
    <mergeCell ref="C14:E14"/>
    <mergeCell ref="C7:E7"/>
    <mergeCell ref="F7:G7"/>
    <mergeCell ref="F1:N1"/>
    <mergeCell ref="F2:N2"/>
    <mergeCell ref="H7:I7"/>
    <mergeCell ref="I29:O29"/>
    <mergeCell ref="I21:O21"/>
    <mergeCell ref="L6:M6"/>
    <mergeCell ref="L7:M7"/>
    <mergeCell ref="J6:K6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pane ySplit="8" topLeftCell="A9" activePane="bottomLeft" state="frozen"/>
      <selection pane="topLeft" activeCell="A1" sqref="A1:IV16384"/>
      <selection pane="bottomLeft" activeCell="E4" sqref="E4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36" t="s">
        <v>21</v>
      </c>
      <c r="H1" s="136"/>
      <c r="I1" s="136"/>
      <c r="J1" s="136"/>
      <c r="K1" s="136"/>
      <c r="L1" s="136"/>
      <c r="M1" s="136"/>
      <c r="N1" s="98"/>
      <c r="O1" s="4"/>
    </row>
    <row r="2" spans="5:16" ht="30" customHeight="1">
      <c r="E2" s="5"/>
      <c r="G2" s="155" t="s">
        <v>92</v>
      </c>
      <c r="H2" s="155"/>
      <c r="I2" s="155"/>
      <c r="J2" s="155"/>
      <c r="K2" s="155"/>
      <c r="L2" s="155"/>
      <c r="M2" s="155"/>
      <c r="N2" s="6"/>
      <c r="O2" s="120">
        <v>41086</v>
      </c>
      <c r="P2" s="120"/>
    </row>
    <row r="3" spans="5:17" ht="24.75" customHeight="1">
      <c r="E3" s="7"/>
      <c r="F3" s="8"/>
      <c r="N3" s="9"/>
      <c r="O3" s="120"/>
      <c r="P3" s="120"/>
      <c r="Q3" s="10"/>
    </row>
    <row r="4" spans="3:17" ht="24.75" customHeight="1">
      <c r="C4" s="11"/>
      <c r="N4" s="7"/>
      <c r="O4" s="120" t="s">
        <v>31</v>
      </c>
      <c r="P4" s="120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37" t="s">
        <v>32</v>
      </c>
      <c r="D7" s="138"/>
      <c r="E7" s="138"/>
      <c r="F7" s="141" t="s">
        <v>33</v>
      </c>
      <c r="G7" s="142"/>
      <c r="H7" s="142"/>
      <c r="I7" s="143" t="s">
        <v>34</v>
      </c>
      <c r="J7" s="143"/>
      <c r="K7" s="143"/>
      <c r="L7" s="143"/>
      <c r="M7" s="143"/>
      <c r="N7" s="143"/>
      <c r="O7" s="144"/>
      <c r="P7" s="145" t="s">
        <v>6</v>
      </c>
      <c r="Q7" s="20"/>
    </row>
    <row r="8" spans="3:17" ht="42" customHeight="1" thickBot="1">
      <c r="C8" s="139"/>
      <c r="D8" s="140"/>
      <c r="E8" s="140"/>
      <c r="F8" s="99" t="s">
        <v>7</v>
      </c>
      <c r="G8" s="99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46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58">
        <f>SUM(F11,F17,F20,F25,F29,F30)</f>
        <v>2471</v>
      </c>
      <c r="G10" s="158">
        <f>SUM(G11,G17,G20,G25,G29,G30)</f>
        <v>2711</v>
      </c>
      <c r="H10" s="159">
        <f>SUM(F10:G10)</f>
        <v>5182</v>
      </c>
      <c r="I10" s="160"/>
      <c r="J10" s="158">
        <f>SUM(J11,J17,J20,J25,J29,J30)</f>
        <v>9433</v>
      </c>
      <c r="K10" s="158">
        <f>SUM(K11,K17,K20,K25,K29,K30)</f>
        <v>6283</v>
      </c>
      <c r="L10" s="158">
        <f>SUM(L11,L17,L20,L25,L29,L30)</f>
        <v>3650</v>
      </c>
      <c r="M10" s="158">
        <f>SUM(M11,M17,M20,M25,M29,M30)</f>
        <v>2893</v>
      </c>
      <c r="N10" s="158">
        <f>SUM(N11,N17,N20,N25,N29,N30)</f>
        <v>1258</v>
      </c>
      <c r="O10" s="159">
        <f>SUM(I10:N10)</f>
        <v>23517</v>
      </c>
      <c r="P10" s="161">
        <f>SUM(O10,H10)</f>
        <v>28699</v>
      </c>
      <c r="Q10" s="20"/>
    </row>
    <row r="11" spans="3:16" ht="30" customHeight="1">
      <c r="C11" s="28"/>
      <c r="D11" s="29" t="s">
        <v>38</v>
      </c>
      <c r="E11" s="30"/>
      <c r="F11" s="162">
        <f>SUM(F12:F16)</f>
        <v>141</v>
      </c>
      <c r="G11" s="162">
        <f>SUM(G12:G16)</f>
        <v>210</v>
      </c>
      <c r="H11" s="163">
        <f aca="true" t="shared" si="0" ref="H11:H74">SUM(F11:G11)</f>
        <v>351</v>
      </c>
      <c r="I11" s="164"/>
      <c r="J11" s="162">
        <f>SUM(J12:J16)</f>
        <v>2165</v>
      </c>
      <c r="K11" s="162">
        <f>SUM(K12:K16)</f>
        <v>1589</v>
      </c>
      <c r="L11" s="162">
        <f>SUM(L12:L16)</f>
        <v>908</v>
      </c>
      <c r="M11" s="162">
        <f>SUM(M12:M16)</f>
        <v>812</v>
      </c>
      <c r="N11" s="162">
        <f>SUM(N12:N16)</f>
        <v>458</v>
      </c>
      <c r="O11" s="163">
        <f aca="true" t="shared" si="1" ref="O11:O74">SUM(I11:N11)</f>
        <v>5932</v>
      </c>
      <c r="P11" s="165">
        <f aca="true" t="shared" si="2" ref="P11:P74">SUM(O11,H11)</f>
        <v>6283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-1</v>
      </c>
      <c r="H12" s="163">
        <f>SUM(F12:G12)</f>
        <v>-1</v>
      </c>
      <c r="I12" s="85"/>
      <c r="J12" s="52">
        <v>1119</v>
      </c>
      <c r="K12" s="52">
        <v>613</v>
      </c>
      <c r="L12" s="52">
        <v>274</v>
      </c>
      <c r="M12" s="52">
        <v>203</v>
      </c>
      <c r="N12" s="52">
        <v>111</v>
      </c>
      <c r="O12" s="163">
        <f t="shared" si="1"/>
        <v>2320</v>
      </c>
      <c r="P12" s="165">
        <f t="shared" si="2"/>
        <v>2319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3</v>
      </c>
      <c r="H13" s="163">
        <f t="shared" si="0"/>
        <v>3</v>
      </c>
      <c r="I13" s="85"/>
      <c r="J13" s="52">
        <v>6</v>
      </c>
      <c r="K13" s="52">
        <v>11</v>
      </c>
      <c r="L13" s="52">
        <v>23</v>
      </c>
      <c r="M13" s="52">
        <v>29</v>
      </c>
      <c r="N13" s="52">
        <v>45</v>
      </c>
      <c r="O13" s="163">
        <f t="shared" si="1"/>
        <v>114</v>
      </c>
      <c r="P13" s="165">
        <f t="shared" si="2"/>
        <v>117</v>
      </c>
    </row>
    <row r="14" spans="3:16" ht="30" customHeight="1">
      <c r="C14" s="28"/>
      <c r="D14" s="29"/>
      <c r="E14" s="31" t="s">
        <v>41</v>
      </c>
      <c r="F14" s="52">
        <v>51</v>
      </c>
      <c r="G14" s="52">
        <v>77</v>
      </c>
      <c r="H14" s="163">
        <f t="shared" si="0"/>
        <v>128</v>
      </c>
      <c r="I14" s="85"/>
      <c r="J14" s="52">
        <v>252</v>
      </c>
      <c r="K14" s="52">
        <v>178</v>
      </c>
      <c r="L14" s="52">
        <v>110</v>
      </c>
      <c r="M14" s="52">
        <v>121</v>
      </c>
      <c r="N14" s="52">
        <v>86</v>
      </c>
      <c r="O14" s="163">
        <f t="shared" si="1"/>
        <v>747</v>
      </c>
      <c r="P14" s="165">
        <f t="shared" si="2"/>
        <v>875</v>
      </c>
    </row>
    <row r="15" spans="3:16" ht="30" customHeight="1">
      <c r="C15" s="28"/>
      <c r="D15" s="29"/>
      <c r="E15" s="31" t="s">
        <v>42</v>
      </c>
      <c r="F15" s="52">
        <v>38</v>
      </c>
      <c r="G15" s="52">
        <v>56</v>
      </c>
      <c r="H15" s="163">
        <f t="shared" si="0"/>
        <v>94</v>
      </c>
      <c r="I15" s="85"/>
      <c r="J15" s="52">
        <v>133</v>
      </c>
      <c r="K15" s="52">
        <v>109</v>
      </c>
      <c r="L15" s="52">
        <v>72</v>
      </c>
      <c r="M15" s="52">
        <v>68</v>
      </c>
      <c r="N15" s="52">
        <v>27</v>
      </c>
      <c r="O15" s="163">
        <f t="shared" si="1"/>
        <v>409</v>
      </c>
      <c r="P15" s="165">
        <f t="shared" si="2"/>
        <v>503</v>
      </c>
    </row>
    <row r="16" spans="3:16" ht="30" customHeight="1">
      <c r="C16" s="28"/>
      <c r="D16" s="29"/>
      <c r="E16" s="31" t="s">
        <v>43</v>
      </c>
      <c r="F16" s="52">
        <v>52</v>
      </c>
      <c r="G16" s="52">
        <v>75</v>
      </c>
      <c r="H16" s="163">
        <f t="shared" si="0"/>
        <v>127</v>
      </c>
      <c r="I16" s="85"/>
      <c r="J16" s="52">
        <f>654+1</f>
        <v>655</v>
      </c>
      <c r="K16" s="52">
        <v>678</v>
      </c>
      <c r="L16" s="52">
        <v>429</v>
      </c>
      <c r="M16" s="52">
        <v>391</v>
      </c>
      <c r="N16" s="52">
        <v>189</v>
      </c>
      <c r="O16" s="163">
        <f t="shared" si="1"/>
        <v>2342</v>
      </c>
      <c r="P16" s="165">
        <f t="shared" si="2"/>
        <v>2469</v>
      </c>
    </row>
    <row r="17" spans="3:16" ht="30" customHeight="1">
      <c r="C17" s="28"/>
      <c r="D17" s="32" t="s">
        <v>44</v>
      </c>
      <c r="E17" s="33"/>
      <c r="F17" s="162">
        <f>SUM(F18:F19)</f>
        <v>300</v>
      </c>
      <c r="G17" s="162">
        <f>SUM(G18:G19)</f>
        <v>277</v>
      </c>
      <c r="H17" s="163">
        <f t="shared" si="0"/>
        <v>577</v>
      </c>
      <c r="I17" s="164"/>
      <c r="J17" s="162">
        <f>SUM(J18:J19)</f>
        <v>2087</v>
      </c>
      <c r="K17" s="162">
        <f>SUM(K18:K19)</f>
        <v>1240</v>
      </c>
      <c r="L17" s="162">
        <f>SUM(L18:L19)</f>
        <v>641</v>
      </c>
      <c r="M17" s="162">
        <f>SUM(M18:M19)</f>
        <v>469</v>
      </c>
      <c r="N17" s="162">
        <f>SUM(N18:N19)</f>
        <v>142</v>
      </c>
      <c r="O17" s="163">
        <f t="shared" si="1"/>
        <v>4579</v>
      </c>
      <c r="P17" s="165">
        <f t="shared" si="2"/>
        <v>5156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63">
        <f t="shared" si="0"/>
        <v>0</v>
      </c>
      <c r="I18" s="85"/>
      <c r="J18" s="52">
        <v>1575</v>
      </c>
      <c r="K18" s="52">
        <v>920</v>
      </c>
      <c r="L18" s="52">
        <v>517</v>
      </c>
      <c r="M18" s="52">
        <v>379</v>
      </c>
      <c r="N18" s="52">
        <v>131</v>
      </c>
      <c r="O18" s="163">
        <f t="shared" si="1"/>
        <v>3522</v>
      </c>
      <c r="P18" s="165">
        <f t="shared" si="2"/>
        <v>3522</v>
      </c>
    </row>
    <row r="19" spans="3:16" ht="30" customHeight="1">
      <c r="C19" s="28"/>
      <c r="D19" s="29"/>
      <c r="E19" s="31" t="s">
        <v>46</v>
      </c>
      <c r="F19" s="52">
        <v>300</v>
      </c>
      <c r="G19" s="52">
        <v>277</v>
      </c>
      <c r="H19" s="163">
        <f t="shared" si="0"/>
        <v>577</v>
      </c>
      <c r="I19" s="85"/>
      <c r="J19" s="52">
        <v>512</v>
      </c>
      <c r="K19" s="52">
        <v>320</v>
      </c>
      <c r="L19" s="52">
        <v>124</v>
      </c>
      <c r="M19" s="52">
        <v>90</v>
      </c>
      <c r="N19" s="52">
        <v>11</v>
      </c>
      <c r="O19" s="163">
        <f t="shared" si="1"/>
        <v>1057</v>
      </c>
      <c r="P19" s="165">
        <f t="shared" si="2"/>
        <v>1634</v>
      </c>
    </row>
    <row r="20" spans="3:16" ht="30" customHeight="1">
      <c r="C20" s="28"/>
      <c r="D20" s="32" t="s">
        <v>47</v>
      </c>
      <c r="E20" s="33"/>
      <c r="F20" s="162">
        <f>SUM(F21:F24)</f>
        <v>3</v>
      </c>
      <c r="G20" s="162">
        <f>SUM(G21:G24)</f>
        <v>8</v>
      </c>
      <c r="H20" s="163">
        <f t="shared" si="0"/>
        <v>11</v>
      </c>
      <c r="I20" s="164"/>
      <c r="J20" s="162">
        <f>SUM(J21:J24)</f>
        <v>158</v>
      </c>
      <c r="K20" s="162">
        <f>SUM(K21:K24)</f>
        <v>126</v>
      </c>
      <c r="L20" s="162">
        <f>SUM(L21:L24)</f>
        <v>158</v>
      </c>
      <c r="M20" s="162">
        <f>SUM(M21:M24)</f>
        <v>153</v>
      </c>
      <c r="N20" s="162">
        <f>SUM(N21:N24)</f>
        <v>56</v>
      </c>
      <c r="O20" s="163">
        <f t="shared" si="1"/>
        <v>651</v>
      </c>
      <c r="P20" s="165">
        <f t="shared" si="2"/>
        <v>662</v>
      </c>
    </row>
    <row r="21" spans="3:16" ht="30" customHeight="1">
      <c r="C21" s="28"/>
      <c r="D21" s="29"/>
      <c r="E21" s="31" t="s">
        <v>48</v>
      </c>
      <c r="F21" s="52">
        <v>3</v>
      </c>
      <c r="G21" s="52">
        <v>6</v>
      </c>
      <c r="H21" s="163">
        <f t="shared" si="0"/>
        <v>9</v>
      </c>
      <c r="I21" s="85"/>
      <c r="J21" s="52">
        <v>127</v>
      </c>
      <c r="K21" s="52">
        <v>109</v>
      </c>
      <c r="L21" s="52">
        <v>150</v>
      </c>
      <c r="M21" s="52">
        <v>141</v>
      </c>
      <c r="N21" s="52">
        <v>52</v>
      </c>
      <c r="O21" s="163">
        <f t="shared" si="1"/>
        <v>579</v>
      </c>
      <c r="P21" s="165">
        <f t="shared" si="2"/>
        <v>588</v>
      </c>
    </row>
    <row r="22" spans="3:16" ht="30" customHeight="1">
      <c r="C22" s="28"/>
      <c r="D22" s="29"/>
      <c r="E22" s="34" t="s">
        <v>49</v>
      </c>
      <c r="F22" s="52">
        <v>0</v>
      </c>
      <c r="G22" s="52">
        <v>2</v>
      </c>
      <c r="H22" s="163">
        <f t="shared" si="0"/>
        <v>2</v>
      </c>
      <c r="I22" s="85"/>
      <c r="J22" s="52">
        <v>31</v>
      </c>
      <c r="K22" s="52">
        <v>17</v>
      </c>
      <c r="L22" s="52">
        <v>8</v>
      </c>
      <c r="M22" s="52">
        <v>12</v>
      </c>
      <c r="N22" s="52">
        <v>4</v>
      </c>
      <c r="O22" s="163">
        <f t="shared" si="1"/>
        <v>72</v>
      </c>
      <c r="P22" s="165">
        <f t="shared" si="2"/>
        <v>74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63">
        <f t="shared" si="0"/>
        <v>0</v>
      </c>
      <c r="I23" s="85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63">
        <f t="shared" si="1"/>
        <v>0</v>
      </c>
      <c r="P23" s="165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63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63">
        <f t="shared" si="1"/>
        <v>0</v>
      </c>
      <c r="P24" s="165">
        <f t="shared" si="2"/>
        <v>0</v>
      </c>
    </row>
    <row r="25" spans="3:16" ht="30" customHeight="1">
      <c r="C25" s="28"/>
      <c r="D25" s="32" t="s">
        <v>51</v>
      </c>
      <c r="E25" s="33"/>
      <c r="F25" s="162">
        <f>SUM(F26:F28)</f>
        <v>899</v>
      </c>
      <c r="G25" s="162">
        <f>SUM(G26:G28)</f>
        <v>1017</v>
      </c>
      <c r="H25" s="163">
        <f t="shared" si="0"/>
        <v>1916</v>
      </c>
      <c r="I25" s="164"/>
      <c r="J25" s="162">
        <f>SUM(J26:J28)</f>
        <v>1706</v>
      </c>
      <c r="K25" s="162">
        <f>SUM(K26:K28)</f>
        <v>1416</v>
      </c>
      <c r="L25" s="162">
        <f>SUM(L26:L28)</f>
        <v>858</v>
      </c>
      <c r="M25" s="162">
        <f>SUM(M26:M28)</f>
        <v>621</v>
      </c>
      <c r="N25" s="162">
        <f>SUM(N26:N28)</f>
        <v>258</v>
      </c>
      <c r="O25" s="163">
        <f t="shared" si="1"/>
        <v>4859</v>
      </c>
      <c r="P25" s="165">
        <f t="shared" si="2"/>
        <v>6775</v>
      </c>
    </row>
    <row r="26" spans="3:16" ht="30" customHeight="1">
      <c r="C26" s="28"/>
      <c r="D26" s="29"/>
      <c r="E26" s="34" t="s">
        <v>52</v>
      </c>
      <c r="F26" s="52">
        <v>848</v>
      </c>
      <c r="G26" s="52">
        <v>987</v>
      </c>
      <c r="H26" s="163">
        <f t="shared" si="0"/>
        <v>1835</v>
      </c>
      <c r="I26" s="85"/>
      <c r="J26" s="52">
        <v>1664</v>
      </c>
      <c r="K26" s="52">
        <v>1390</v>
      </c>
      <c r="L26" s="52">
        <v>836</v>
      </c>
      <c r="M26" s="52">
        <v>611</v>
      </c>
      <c r="N26" s="52">
        <v>256</v>
      </c>
      <c r="O26" s="163">
        <f t="shared" si="1"/>
        <v>4757</v>
      </c>
      <c r="P26" s="165">
        <f t="shared" si="2"/>
        <v>6592</v>
      </c>
    </row>
    <row r="27" spans="3:16" ht="30" customHeight="1">
      <c r="C27" s="28"/>
      <c r="D27" s="29"/>
      <c r="E27" s="34" t="s">
        <v>53</v>
      </c>
      <c r="F27" s="52">
        <v>23</v>
      </c>
      <c r="G27" s="52">
        <v>16</v>
      </c>
      <c r="H27" s="163">
        <f t="shared" si="0"/>
        <v>39</v>
      </c>
      <c r="I27" s="85"/>
      <c r="J27" s="52">
        <v>23</v>
      </c>
      <c r="K27" s="52">
        <v>9</v>
      </c>
      <c r="L27" s="52">
        <v>14</v>
      </c>
      <c r="M27" s="52">
        <v>5</v>
      </c>
      <c r="N27" s="52">
        <v>2</v>
      </c>
      <c r="O27" s="163">
        <f t="shared" si="1"/>
        <v>53</v>
      </c>
      <c r="P27" s="165">
        <f t="shared" si="2"/>
        <v>92</v>
      </c>
    </row>
    <row r="28" spans="3:16" ht="30" customHeight="1">
      <c r="C28" s="28"/>
      <c r="D28" s="29"/>
      <c r="E28" s="34" t="s">
        <v>54</v>
      </c>
      <c r="F28" s="52">
        <v>28</v>
      </c>
      <c r="G28" s="52">
        <v>14</v>
      </c>
      <c r="H28" s="163">
        <f t="shared" si="0"/>
        <v>42</v>
      </c>
      <c r="I28" s="85"/>
      <c r="J28" s="52">
        <v>19</v>
      </c>
      <c r="K28" s="52">
        <v>17</v>
      </c>
      <c r="L28" s="52">
        <v>8</v>
      </c>
      <c r="M28" s="52">
        <v>5</v>
      </c>
      <c r="N28" s="52">
        <v>0</v>
      </c>
      <c r="O28" s="163">
        <f t="shared" si="1"/>
        <v>49</v>
      </c>
      <c r="P28" s="165">
        <f t="shared" si="2"/>
        <v>91</v>
      </c>
    </row>
    <row r="29" spans="3:16" ht="30" customHeight="1">
      <c r="C29" s="28"/>
      <c r="D29" s="36" t="s">
        <v>55</v>
      </c>
      <c r="E29" s="37"/>
      <c r="F29" s="52">
        <v>21</v>
      </c>
      <c r="G29" s="52">
        <v>16</v>
      </c>
      <c r="H29" s="163">
        <f t="shared" si="0"/>
        <v>37</v>
      </c>
      <c r="I29" s="85"/>
      <c r="J29" s="52">
        <v>81</v>
      </c>
      <c r="K29" s="52">
        <v>62</v>
      </c>
      <c r="L29" s="52">
        <v>60</v>
      </c>
      <c r="M29" s="52">
        <v>56</v>
      </c>
      <c r="N29" s="52">
        <v>26</v>
      </c>
      <c r="O29" s="163">
        <f t="shared" si="1"/>
        <v>285</v>
      </c>
      <c r="P29" s="165">
        <f t="shared" si="2"/>
        <v>322</v>
      </c>
    </row>
    <row r="30" spans="3:16" ht="30" customHeight="1" thickBot="1">
      <c r="C30" s="38"/>
      <c r="D30" s="39" t="s">
        <v>56</v>
      </c>
      <c r="E30" s="40"/>
      <c r="F30" s="54">
        <v>1107</v>
      </c>
      <c r="G30" s="54">
        <v>1183</v>
      </c>
      <c r="H30" s="166">
        <f t="shared" si="0"/>
        <v>2290</v>
      </c>
      <c r="I30" s="86"/>
      <c r="J30" s="54">
        <v>3236</v>
      </c>
      <c r="K30" s="54">
        <v>1850</v>
      </c>
      <c r="L30" s="54">
        <v>1025</v>
      </c>
      <c r="M30" s="54">
        <v>782</v>
      </c>
      <c r="N30" s="54">
        <v>318</v>
      </c>
      <c r="O30" s="166">
        <f t="shared" si="1"/>
        <v>7211</v>
      </c>
      <c r="P30" s="167">
        <f t="shared" si="2"/>
        <v>9501</v>
      </c>
    </row>
    <row r="31" spans="3:16" ht="30" customHeight="1">
      <c r="C31" s="25" t="s">
        <v>57</v>
      </c>
      <c r="D31" s="41"/>
      <c r="E31" s="42"/>
      <c r="F31" s="158">
        <f>SUM(F32:F40)</f>
        <v>18</v>
      </c>
      <c r="G31" s="158">
        <f>SUM(G32:G40)</f>
        <v>22</v>
      </c>
      <c r="H31" s="159">
        <f t="shared" si="0"/>
        <v>40</v>
      </c>
      <c r="I31" s="160"/>
      <c r="J31" s="158">
        <f>SUM(J32:J40)</f>
        <v>1162</v>
      </c>
      <c r="K31" s="158">
        <f>SUM(K32:K40)</f>
        <v>759</v>
      </c>
      <c r="L31" s="158">
        <f>SUM(L32:L40)</f>
        <v>612</v>
      </c>
      <c r="M31" s="158">
        <f>SUM(M32:M40)</f>
        <v>550</v>
      </c>
      <c r="N31" s="158">
        <f>SUM(N32:N40)</f>
        <v>299</v>
      </c>
      <c r="O31" s="159">
        <f t="shared" si="1"/>
        <v>3382</v>
      </c>
      <c r="P31" s="161">
        <f t="shared" si="2"/>
        <v>3422</v>
      </c>
    </row>
    <row r="32" spans="3:16" ht="30" customHeight="1">
      <c r="C32" s="43"/>
      <c r="D32" s="36" t="s">
        <v>58</v>
      </c>
      <c r="E32" s="37"/>
      <c r="F32" s="156">
        <v>0</v>
      </c>
      <c r="G32" s="156">
        <v>0</v>
      </c>
      <c r="H32" s="168">
        <f t="shared" si="0"/>
        <v>0</v>
      </c>
      <c r="I32" s="53"/>
      <c r="J32" s="156">
        <v>90</v>
      </c>
      <c r="K32" s="156">
        <v>147</v>
      </c>
      <c r="L32" s="156">
        <v>104</v>
      </c>
      <c r="M32" s="156">
        <v>72</v>
      </c>
      <c r="N32" s="156">
        <v>19</v>
      </c>
      <c r="O32" s="168">
        <f t="shared" si="1"/>
        <v>432</v>
      </c>
      <c r="P32" s="169">
        <f t="shared" si="2"/>
        <v>432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62">
        <f t="shared" si="0"/>
        <v>0</v>
      </c>
      <c r="I33" s="53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163">
        <f t="shared" si="1"/>
        <v>0</v>
      </c>
      <c r="P33" s="165">
        <f t="shared" si="2"/>
        <v>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62">
        <f t="shared" si="0"/>
        <v>0</v>
      </c>
      <c r="I34" s="53"/>
      <c r="J34" s="52">
        <v>797</v>
      </c>
      <c r="K34" s="52">
        <v>413</v>
      </c>
      <c r="L34" s="52">
        <v>211</v>
      </c>
      <c r="M34" s="52">
        <v>107</v>
      </c>
      <c r="N34" s="52">
        <v>41</v>
      </c>
      <c r="O34" s="163">
        <f t="shared" si="1"/>
        <v>1569</v>
      </c>
      <c r="P34" s="165">
        <f t="shared" si="2"/>
        <v>1569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3</v>
      </c>
      <c r="H35" s="162">
        <f t="shared" si="0"/>
        <v>3</v>
      </c>
      <c r="I35" s="85"/>
      <c r="J35" s="52">
        <v>34</v>
      </c>
      <c r="K35" s="52">
        <v>30</v>
      </c>
      <c r="L35" s="52">
        <v>45</v>
      </c>
      <c r="M35" s="52">
        <v>27</v>
      </c>
      <c r="N35" s="52">
        <v>19</v>
      </c>
      <c r="O35" s="163">
        <f t="shared" si="1"/>
        <v>155</v>
      </c>
      <c r="P35" s="165">
        <f t="shared" si="2"/>
        <v>158</v>
      </c>
    </row>
    <row r="36" spans="3:16" ht="30" customHeight="1">
      <c r="C36" s="28"/>
      <c r="D36" s="36" t="s">
        <v>61</v>
      </c>
      <c r="E36" s="37"/>
      <c r="F36" s="52">
        <v>18</v>
      </c>
      <c r="G36" s="52">
        <v>17</v>
      </c>
      <c r="H36" s="162">
        <f t="shared" si="0"/>
        <v>35</v>
      </c>
      <c r="I36" s="85"/>
      <c r="J36" s="52">
        <v>105</v>
      </c>
      <c r="K36" s="52">
        <v>56</v>
      </c>
      <c r="L36" s="52">
        <v>53</v>
      </c>
      <c r="M36" s="52">
        <v>24</v>
      </c>
      <c r="N36" s="52">
        <v>6</v>
      </c>
      <c r="O36" s="163">
        <f t="shared" si="1"/>
        <v>244</v>
      </c>
      <c r="P36" s="165">
        <f t="shared" si="2"/>
        <v>279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2</v>
      </c>
      <c r="H37" s="162">
        <f t="shared" si="0"/>
        <v>2</v>
      </c>
      <c r="I37" s="53"/>
      <c r="J37" s="52">
        <v>132</v>
      </c>
      <c r="K37" s="52">
        <v>106</v>
      </c>
      <c r="L37" s="52">
        <v>104</v>
      </c>
      <c r="M37" s="52">
        <v>65</v>
      </c>
      <c r="N37" s="52">
        <v>25</v>
      </c>
      <c r="O37" s="163">
        <f t="shared" si="1"/>
        <v>432</v>
      </c>
      <c r="P37" s="165">
        <f t="shared" si="2"/>
        <v>434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62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63">
        <f t="shared" si="1"/>
        <v>0</v>
      </c>
      <c r="P38" s="165">
        <f t="shared" si="2"/>
        <v>0</v>
      </c>
    </row>
    <row r="39" spans="3:16" ht="30" customHeight="1">
      <c r="C39" s="28"/>
      <c r="D39" s="147" t="s">
        <v>64</v>
      </c>
      <c r="E39" s="148"/>
      <c r="F39" s="52">
        <v>0</v>
      </c>
      <c r="G39" s="52">
        <v>0</v>
      </c>
      <c r="H39" s="163">
        <f t="shared" si="0"/>
        <v>0</v>
      </c>
      <c r="I39" s="53"/>
      <c r="J39" s="52">
        <v>1</v>
      </c>
      <c r="K39" s="52">
        <v>3</v>
      </c>
      <c r="L39" s="52">
        <v>88</v>
      </c>
      <c r="M39" s="52">
        <v>246</v>
      </c>
      <c r="N39" s="52">
        <v>185</v>
      </c>
      <c r="O39" s="163">
        <f t="shared" si="1"/>
        <v>523</v>
      </c>
      <c r="P39" s="165">
        <f t="shared" si="2"/>
        <v>523</v>
      </c>
    </row>
    <row r="40" spans="3:16" ht="30" customHeight="1" thickBot="1">
      <c r="C40" s="38"/>
      <c r="D40" s="149" t="s">
        <v>65</v>
      </c>
      <c r="E40" s="150"/>
      <c r="F40" s="157">
        <v>0</v>
      </c>
      <c r="G40" s="157">
        <v>0</v>
      </c>
      <c r="H40" s="170">
        <f t="shared" si="0"/>
        <v>0</v>
      </c>
      <c r="I40" s="55"/>
      <c r="J40" s="157">
        <v>3</v>
      </c>
      <c r="K40" s="157">
        <v>4</v>
      </c>
      <c r="L40" s="157">
        <v>7</v>
      </c>
      <c r="M40" s="157">
        <v>9</v>
      </c>
      <c r="N40" s="157">
        <v>4</v>
      </c>
      <c r="O40" s="170">
        <f t="shared" si="1"/>
        <v>27</v>
      </c>
      <c r="P40" s="171">
        <f t="shared" si="2"/>
        <v>27</v>
      </c>
    </row>
    <row r="41" spans="3:16" ht="30" customHeight="1">
      <c r="C41" s="25" t="s">
        <v>66</v>
      </c>
      <c r="D41" s="41"/>
      <c r="E41" s="42"/>
      <c r="F41" s="158">
        <f>SUM(F42:F45)</f>
        <v>0</v>
      </c>
      <c r="G41" s="158">
        <f>SUM(G42:G45)</f>
        <v>0</v>
      </c>
      <c r="H41" s="159">
        <f t="shared" si="0"/>
        <v>0</v>
      </c>
      <c r="I41" s="172"/>
      <c r="J41" s="158">
        <f>SUM(J42:J45)</f>
        <v>169</v>
      </c>
      <c r="K41" s="158">
        <f>SUM(K42:K45)</f>
        <v>158</v>
      </c>
      <c r="L41" s="158">
        <f>SUM(L42:L45)</f>
        <v>415</v>
      </c>
      <c r="M41" s="158">
        <f>SUM(M42:M45)</f>
        <v>899</v>
      </c>
      <c r="N41" s="158">
        <f>SUM(N42:N45)</f>
        <v>561</v>
      </c>
      <c r="O41" s="159">
        <f t="shared" si="1"/>
        <v>2202</v>
      </c>
      <c r="P41" s="161">
        <f t="shared" si="2"/>
        <v>2202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63">
        <f t="shared" si="0"/>
        <v>0</v>
      </c>
      <c r="I42" s="53"/>
      <c r="J42" s="52">
        <v>3</v>
      </c>
      <c r="K42" s="52">
        <v>10</v>
      </c>
      <c r="L42" s="52">
        <v>195</v>
      </c>
      <c r="M42" s="52">
        <v>517</v>
      </c>
      <c r="N42" s="52">
        <v>348</v>
      </c>
      <c r="O42" s="179">
        <f t="shared" si="1"/>
        <v>1073</v>
      </c>
      <c r="P42" s="165">
        <f t="shared" si="2"/>
        <v>1073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63">
        <f t="shared" si="0"/>
        <v>0</v>
      </c>
      <c r="I43" s="53"/>
      <c r="J43" s="52">
        <v>153</v>
      </c>
      <c r="K43" s="52">
        <v>134</v>
      </c>
      <c r="L43" s="52">
        <v>179</v>
      </c>
      <c r="M43" s="52">
        <v>205</v>
      </c>
      <c r="N43" s="52">
        <v>101</v>
      </c>
      <c r="O43" s="179">
        <f t="shared" si="1"/>
        <v>772</v>
      </c>
      <c r="P43" s="165">
        <f t="shared" si="2"/>
        <v>772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80">
        <f t="shared" si="0"/>
        <v>0</v>
      </c>
      <c r="I44" s="53"/>
      <c r="J44" s="52">
        <v>0</v>
      </c>
      <c r="K44" s="52">
        <v>2</v>
      </c>
      <c r="L44" s="52">
        <v>5</v>
      </c>
      <c r="M44" s="52">
        <v>16</v>
      </c>
      <c r="N44" s="52">
        <v>7</v>
      </c>
      <c r="O44" s="179">
        <f t="shared" si="1"/>
        <v>30</v>
      </c>
      <c r="P44" s="165">
        <f t="shared" si="2"/>
        <v>30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66">
        <f t="shared" si="0"/>
        <v>0</v>
      </c>
      <c r="I45" s="56"/>
      <c r="J45" s="54">
        <v>13</v>
      </c>
      <c r="K45" s="54">
        <v>12</v>
      </c>
      <c r="L45" s="54">
        <v>36</v>
      </c>
      <c r="M45" s="54">
        <v>161</v>
      </c>
      <c r="N45" s="54">
        <v>105</v>
      </c>
      <c r="O45" s="181">
        <f t="shared" si="1"/>
        <v>327</v>
      </c>
      <c r="P45" s="167">
        <f t="shared" si="2"/>
        <v>327</v>
      </c>
    </row>
    <row r="46" spans="3:16" ht="30" customHeight="1" thickBot="1">
      <c r="C46" s="151" t="s">
        <v>70</v>
      </c>
      <c r="D46" s="152"/>
      <c r="E46" s="153"/>
      <c r="F46" s="175">
        <f>SUM(F10,F31,F41)</f>
        <v>2489</v>
      </c>
      <c r="G46" s="175">
        <f>SUM(G10,G31,G41)</f>
        <v>2733</v>
      </c>
      <c r="H46" s="176">
        <f t="shared" si="0"/>
        <v>5222</v>
      </c>
      <c r="I46" s="177"/>
      <c r="J46" s="175">
        <f>SUM(J10,J31,J41)</f>
        <v>10764</v>
      </c>
      <c r="K46" s="175">
        <f>SUM(K10,K31,K41)</f>
        <v>7200</v>
      </c>
      <c r="L46" s="175">
        <f>SUM(L10,L31,L41)</f>
        <v>4677</v>
      </c>
      <c r="M46" s="175">
        <f>SUM(M10,M31,M41)</f>
        <v>4342</v>
      </c>
      <c r="N46" s="175">
        <f>SUM(N10,N31,N41)</f>
        <v>2118</v>
      </c>
      <c r="O46" s="176">
        <f t="shared" si="1"/>
        <v>29101</v>
      </c>
      <c r="P46" s="178">
        <f t="shared" si="2"/>
        <v>34323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58">
        <f>SUM(F49,F55,F58,F63,F67,F68)</f>
        <v>2152449</v>
      </c>
      <c r="G48" s="158">
        <f>SUM(G49,G55,G58,G63,G67,G68)</f>
        <v>3243911</v>
      </c>
      <c r="H48" s="159">
        <f t="shared" si="0"/>
        <v>5396360</v>
      </c>
      <c r="I48" s="160"/>
      <c r="J48" s="158">
        <f>SUM(J49,J55,J58,J63,J67,J68)</f>
        <v>28416670</v>
      </c>
      <c r="K48" s="158">
        <f>SUM(K49,K55,K58,K63,K67,K68)</f>
        <v>21979483</v>
      </c>
      <c r="L48" s="158">
        <f>SUM(L49,L55,L58,L63,L67,L68)</f>
        <v>17790312</v>
      </c>
      <c r="M48" s="158">
        <f>SUM(M49,M55,M58,M63,M67,M68)</f>
        <v>16868600</v>
      </c>
      <c r="N48" s="158">
        <f>SUM(N49,N55,N58,N63,N67,N68)</f>
        <v>8153595</v>
      </c>
      <c r="O48" s="159">
        <f t="shared" si="1"/>
        <v>93208660</v>
      </c>
      <c r="P48" s="161">
        <f t="shared" si="2"/>
        <v>98605020</v>
      </c>
      <c r="Q48" s="20"/>
    </row>
    <row r="49" spans="3:16" ht="30" customHeight="1">
      <c r="C49" s="28"/>
      <c r="D49" s="29" t="s">
        <v>38</v>
      </c>
      <c r="E49" s="30"/>
      <c r="F49" s="162">
        <f>SUM(F50:F54)</f>
        <v>285867</v>
      </c>
      <c r="G49" s="162">
        <f>SUM(G50:G54)</f>
        <v>574035</v>
      </c>
      <c r="H49" s="163">
        <f t="shared" si="0"/>
        <v>859902</v>
      </c>
      <c r="I49" s="164"/>
      <c r="J49" s="162">
        <f>SUM(J50:J54)</f>
        <v>5923555</v>
      </c>
      <c r="K49" s="162">
        <f>SUM(K50:K54)</f>
        <v>4282774</v>
      </c>
      <c r="L49" s="162">
        <f>SUM(L50:L54)</f>
        <v>3256823</v>
      </c>
      <c r="M49" s="162">
        <f>SUM(M50:M54)</f>
        <v>3401469</v>
      </c>
      <c r="N49" s="162">
        <f>SUM(N50:N54)</f>
        <v>2407310</v>
      </c>
      <c r="O49" s="163">
        <f t="shared" si="1"/>
        <v>19271931</v>
      </c>
      <c r="P49" s="165">
        <f t="shared" si="2"/>
        <v>20131833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63">
        <f t="shared" si="0"/>
        <v>0</v>
      </c>
      <c r="I50" s="85"/>
      <c r="J50" s="52">
        <v>3729764</v>
      </c>
      <c r="K50" s="52">
        <v>2335279</v>
      </c>
      <c r="L50" s="52">
        <v>1905601</v>
      </c>
      <c r="M50" s="52">
        <v>1856113</v>
      </c>
      <c r="N50" s="52">
        <v>1354172</v>
      </c>
      <c r="O50" s="179">
        <f t="shared" si="1"/>
        <v>11180929</v>
      </c>
      <c r="P50" s="165">
        <f t="shared" si="2"/>
        <v>11180929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9293</v>
      </c>
      <c r="H51" s="163">
        <f t="shared" si="0"/>
        <v>9293</v>
      </c>
      <c r="I51" s="85"/>
      <c r="J51" s="52">
        <v>18145</v>
      </c>
      <c r="K51" s="52">
        <v>81511</v>
      </c>
      <c r="L51" s="52">
        <v>144141</v>
      </c>
      <c r="M51" s="52">
        <v>228889</v>
      </c>
      <c r="N51" s="52">
        <v>316805</v>
      </c>
      <c r="O51" s="179">
        <f t="shared" si="1"/>
        <v>789491</v>
      </c>
      <c r="P51" s="165">
        <f t="shared" si="2"/>
        <v>798784</v>
      </c>
    </row>
    <row r="52" spans="3:16" ht="30" customHeight="1">
      <c r="C52" s="28"/>
      <c r="D52" s="29"/>
      <c r="E52" s="31" t="s">
        <v>41</v>
      </c>
      <c r="F52" s="52">
        <v>124234</v>
      </c>
      <c r="G52" s="52">
        <v>280432</v>
      </c>
      <c r="H52" s="163">
        <f t="shared" si="0"/>
        <v>404666</v>
      </c>
      <c r="I52" s="85"/>
      <c r="J52" s="52">
        <v>1040263</v>
      </c>
      <c r="K52" s="52">
        <v>805844</v>
      </c>
      <c r="L52" s="52">
        <v>497146</v>
      </c>
      <c r="M52" s="52">
        <v>630419</v>
      </c>
      <c r="N52" s="52">
        <v>463166</v>
      </c>
      <c r="O52" s="179">
        <f t="shared" si="1"/>
        <v>3436838</v>
      </c>
      <c r="P52" s="165">
        <f t="shared" si="2"/>
        <v>3841504</v>
      </c>
    </row>
    <row r="53" spans="3:16" ht="30" customHeight="1">
      <c r="C53" s="28"/>
      <c r="D53" s="29"/>
      <c r="E53" s="31" t="s">
        <v>42</v>
      </c>
      <c r="F53" s="52">
        <v>108685</v>
      </c>
      <c r="G53" s="52">
        <v>217714</v>
      </c>
      <c r="H53" s="163">
        <f t="shared" si="0"/>
        <v>326399</v>
      </c>
      <c r="I53" s="85"/>
      <c r="J53" s="52">
        <v>573644</v>
      </c>
      <c r="K53" s="52">
        <v>518298</v>
      </c>
      <c r="L53" s="52">
        <v>358534</v>
      </c>
      <c r="M53" s="52">
        <v>366433</v>
      </c>
      <c r="N53" s="52">
        <v>129590</v>
      </c>
      <c r="O53" s="179">
        <f t="shared" si="1"/>
        <v>1946499</v>
      </c>
      <c r="P53" s="165">
        <f t="shared" si="2"/>
        <v>2272898</v>
      </c>
    </row>
    <row r="54" spans="3:16" ht="30" customHeight="1">
      <c r="C54" s="28"/>
      <c r="D54" s="29"/>
      <c r="E54" s="31" t="s">
        <v>43</v>
      </c>
      <c r="F54" s="52">
        <v>52948</v>
      </c>
      <c r="G54" s="52">
        <v>66596</v>
      </c>
      <c r="H54" s="163">
        <f t="shared" si="0"/>
        <v>119544</v>
      </c>
      <c r="I54" s="85"/>
      <c r="J54" s="52">
        <f>560115+1624</f>
        <v>561739</v>
      </c>
      <c r="K54" s="52">
        <v>541842</v>
      </c>
      <c r="L54" s="52">
        <v>351401</v>
      </c>
      <c r="M54" s="52">
        <v>319615</v>
      </c>
      <c r="N54" s="52">
        <v>143577</v>
      </c>
      <c r="O54" s="179">
        <f t="shared" si="1"/>
        <v>1918174</v>
      </c>
      <c r="P54" s="165">
        <f t="shared" si="2"/>
        <v>2037718</v>
      </c>
    </row>
    <row r="55" spans="3:16" ht="30" customHeight="1">
      <c r="C55" s="28"/>
      <c r="D55" s="32" t="s">
        <v>44</v>
      </c>
      <c r="E55" s="33"/>
      <c r="F55" s="162">
        <f>SUM(F56:F57)</f>
        <v>724053</v>
      </c>
      <c r="G55" s="162">
        <f>SUM(G56:G57)</f>
        <v>1239074</v>
      </c>
      <c r="H55" s="163">
        <f t="shared" si="0"/>
        <v>1963127</v>
      </c>
      <c r="I55" s="164"/>
      <c r="J55" s="162">
        <f>SUM(J56:J57)</f>
        <v>14334258</v>
      </c>
      <c r="K55" s="162">
        <f>SUM(K56:K57)</f>
        <v>11055215</v>
      </c>
      <c r="L55" s="162">
        <f>SUM(L56:L57)</f>
        <v>7365834</v>
      </c>
      <c r="M55" s="162">
        <f>SUM(M56:M57)</f>
        <v>6665383</v>
      </c>
      <c r="N55" s="162">
        <f>SUM(N56:N57)</f>
        <v>2872579</v>
      </c>
      <c r="O55" s="163">
        <f t="shared" si="1"/>
        <v>42293269</v>
      </c>
      <c r="P55" s="165">
        <f t="shared" si="2"/>
        <v>44256396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63">
        <f t="shared" si="0"/>
        <v>0</v>
      </c>
      <c r="I56" s="85"/>
      <c r="J56" s="52">
        <v>11391440</v>
      </c>
      <c r="K56" s="52">
        <v>8674329</v>
      </c>
      <c r="L56" s="52">
        <v>6357477</v>
      </c>
      <c r="M56" s="52">
        <v>5707182</v>
      </c>
      <c r="N56" s="52">
        <v>2741319</v>
      </c>
      <c r="O56" s="163">
        <f t="shared" si="1"/>
        <v>34871747</v>
      </c>
      <c r="P56" s="165">
        <f t="shared" si="2"/>
        <v>34871747</v>
      </c>
    </row>
    <row r="57" spans="3:16" ht="30" customHeight="1">
      <c r="C57" s="28"/>
      <c r="D57" s="29"/>
      <c r="E57" s="31" t="s">
        <v>46</v>
      </c>
      <c r="F57" s="52">
        <v>724053</v>
      </c>
      <c r="G57" s="52">
        <v>1239074</v>
      </c>
      <c r="H57" s="163">
        <f t="shared" si="0"/>
        <v>1963127</v>
      </c>
      <c r="I57" s="85"/>
      <c r="J57" s="52">
        <v>2942818</v>
      </c>
      <c r="K57" s="52">
        <v>2380886</v>
      </c>
      <c r="L57" s="52">
        <v>1008357</v>
      </c>
      <c r="M57" s="52">
        <v>958201</v>
      </c>
      <c r="N57" s="52">
        <v>131260</v>
      </c>
      <c r="O57" s="163">
        <f t="shared" si="1"/>
        <v>7421522</v>
      </c>
      <c r="P57" s="165">
        <f t="shared" si="2"/>
        <v>9384649</v>
      </c>
    </row>
    <row r="58" spans="3:16" ht="30" customHeight="1">
      <c r="C58" s="28"/>
      <c r="D58" s="32" t="s">
        <v>47</v>
      </c>
      <c r="E58" s="33"/>
      <c r="F58" s="162">
        <f>SUM(F59:F62)</f>
        <v>7763</v>
      </c>
      <c r="G58" s="162">
        <f>SUM(G59:G62)</f>
        <v>34397</v>
      </c>
      <c r="H58" s="163">
        <f t="shared" si="0"/>
        <v>42160</v>
      </c>
      <c r="I58" s="164"/>
      <c r="J58" s="162">
        <f>SUM(J59:J62)</f>
        <v>1111870</v>
      </c>
      <c r="K58" s="162">
        <f>SUM(K59:K62)</f>
        <v>1092771</v>
      </c>
      <c r="L58" s="162">
        <f>SUM(L59:L62)</f>
        <v>2775633</v>
      </c>
      <c r="M58" s="162">
        <f>SUM(M59:M62)</f>
        <v>3039675</v>
      </c>
      <c r="N58" s="162">
        <f>SUM(N59:N62)</f>
        <v>1106883</v>
      </c>
      <c r="O58" s="163">
        <f t="shared" si="1"/>
        <v>9126832</v>
      </c>
      <c r="P58" s="165">
        <f t="shared" si="2"/>
        <v>9168992</v>
      </c>
    </row>
    <row r="59" spans="3:16" ht="30" customHeight="1">
      <c r="C59" s="28"/>
      <c r="D59" s="29"/>
      <c r="E59" s="31" t="s">
        <v>48</v>
      </c>
      <c r="F59" s="52">
        <v>7763</v>
      </c>
      <c r="G59" s="52">
        <v>27675</v>
      </c>
      <c r="H59" s="163">
        <f t="shared" si="0"/>
        <v>35438</v>
      </c>
      <c r="I59" s="85"/>
      <c r="J59" s="52">
        <v>931969</v>
      </c>
      <c r="K59" s="52">
        <v>961869</v>
      </c>
      <c r="L59" s="52">
        <v>2704600</v>
      </c>
      <c r="M59" s="52">
        <v>2893941</v>
      </c>
      <c r="N59" s="52">
        <v>1082796</v>
      </c>
      <c r="O59" s="163">
        <f t="shared" si="1"/>
        <v>8575175</v>
      </c>
      <c r="P59" s="165">
        <f t="shared" si="2"/>
        <v>8610613</v>
      </c>
    </row>
    <row r="60" spans="3:16" ht="30" customHeight="1">
      <c r="C60" s="28"/>
      <c r="D60" s="29"/>
      <c r="E60" s="34" t="s">
        <v>49</v>
      </c>
      <c r="F60" s="52">
        <v>0</v>
      </c>
      <c r="G60" s="52">
        <v>6722</v>
      </c>
      <c r="H60" s="163">
        <f t="shared" si="0"/>
        <v>6722</v>
      </c>
      <c r="I60" s="85"/>
      <c r="J60" s="52">
        <v>179901</v>
      </c>
      <c r="K60" s="52">
        <v>130902</v>
      </c>
      <c r="L60" s="52">
        <v>71033</v>
      </c>
      <c r="M60" s="52">
        <v>145734</v>
      </c>
      <c r="N60" s="52">
        <v>24087</v>
      </c>
      <c r="O60" s="163">
        <f t="shared" si="1"/>
        <v>551657</v>
      </c>
      <c r="P60" s="165">
        <f t="shared" si="2"/>
        <v>558379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63">
        <f t="shared" si="0"/>
        <v>0</v>
      </c>
      <c r="I61" s="85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63">
        <f t="shared" si="1"/>
        <v>0</v>
      </c>
      <c r="P61" s="165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63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63">
        <f t="shared" si="1"/>
        <v>0</v>
      </c>
      <c r="P62" s="165">
        <f t="shared" si="2"/>
        <v>0</v>
      </c>
    </row>
    <row r="63" spans="3:16" ht="30" customHeight="1">
      <c r="C63" s="28"/>
      <c r="D63" s="32" t="s">
        <v>51</v>
      </c>
      <c r="E63" s="33"/>
      <c r="F63" s="162">
        <f>SUM(F64)</f>
        <v>491485</v>
      </c>
      <c r="G63" s="162">
        <f>SUM(G64)</f>
        <v>696456</v>
      </c>
      <c r="H63" s="163">
        <f t="shared" si="0"/>
        <v>1187941</v>
      </c>
      <c r="I63" s="164"/>
      <c r="J63" s="162">
        <f>SUM(J64)</f>
        <v>1358450</v>
      </c>
      <c r="K63" s="162">
        <f>SUM(K64)</f>
        <v>1907694</v>
      </c>
      <c r="L63" s="162">
        <f>SUM(L64)</f>
        <v>1377288</v>
      </c>
      <c r="M63" s="162">
        <f>SUM(M64)</f>
        <v>1118076</v>
      </c>
      <c r="N63" s="162">
        <f>SUM(N64)</f>
        <v>538748</v>
      </c>
      <c r="O63" s="163">
        <f t="shared" si="1"/>
        <v>6300256</v>
      </c>
      <c r="P63" s="165">
        <f t="shared" si="2"/>
        <v>7488197</v>
      </c>
    </row>
    <row r="64" spans="3:16" ht="30" customHeight="1">
      <c r="C64" s="28"/>
      <c r="D64" s="29"/>
      <c r="E64" s="34" t="s">
        <v>52</v>
      </c>
      <c r="F64" s="52">
        <v>491485</v>
      </c>
      <c r="G64" s="52">
        <v>696456</v>
      </c>
      <c r="H64" s="163">
        <f t="shared" si="0"/>
        <v>1187941</v>
      </c>
      <c r="I64" s="85"/>
      <c r="J64" s="52">
        <v>1358450</v>
      </c>
      <c r="K64" s="52">
        <v>1907694</v>
      </c>
      <c r="L64" s="52">
        <v>1377288</v>
      </c>
      <c r="M64" s="52">
        <v>1118076</v>
      </c>
      <c r="N64" s="52">
        <v>538748</v>
      </c>
      <c r="O64" s="163">
        <f t="shared" si="1"/>
        <v>6300256</v>
      </c>
      <c r="P64" s="165">
        <f t="shared" si="2"/>
        <v>7488197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63">
        <f t="shared" si="0"/>
        <v>0</v>
      </c>
      <c r="I65" s="85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63">
        <f t="shared" si="1"/>
        <v>0</v>
      </c>
      <c r="P65" s="165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63">
        <f t="shared" si="0"/>
        <v>0</v>
      </c>
      <c r="I66" s="85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63">
        <f t="shared" si="1"/>
        <v>0</v>
      </c>
      <c r="P66" s="165">
        <f t="shared" si="2"/>
        <v>0</v>
      </c>
    </row>
    <row r="67" spans="3:16" ht="30" customHeight="1">
      <c r="C67" s="28"/>
      <c r="D67" s="36" t="s">
        <v>55</v>
      </c>
      <c r="E67" s="37"/>
      <c r="F67" s="52">
        <v>144015</v>
      </c>
      <c r="G67" s="52">
        <v>167695</v>
      </c>
      <c r="H67" s="163">
        <f t="shared" si="0"/>
        <v>311710</v>
      </c>
      <c r="I67" s="85"/>
      <c r="J67" s="52">
        <v>1480132</v>
      </c>
      <c r="K67" s="52">
        <v>1223776</v>
      </c>
      <c r="L67" s="52">
        <v>1354084</v>
      </c>
      <c r="M67" s="52">
        <v>1391647</v>
      </c>
      <c r="N67" s="52">
        <v>731839</v>
      </c>
      <c r="O67" s="163">
        <f t="shared" si="1"/>
        <v>6181478</v>
      </c>
      <c r="P67" s="165">
        <f t="shared" si="2"/>
        <v>6493188</v>
      </c>
    </row>
    <row r="68" spans="3:16" ht="30" customHeight="1" thickBot="1">
      <c r="C68" s="38"/>
      <c r="D68" s="39" t="s">
        <v>56</v>
      </c>
      <c r="E68" s="40"/>
      <c r="F68" s="54">
        <v>499266</v>
      </c>
      <c r="G68" s="54">
        <v>532254</v>
      </c>
      <c r="H68" s="166">
        <f t="shared" si="0"/>
        <v>1031520</v>
      </c>
      <c r="I68" s="86"/>
      <c r="J68" s="54">
        <v>4208405</v>
      </c>
      <c r="K68" s="54">
        <v>2417253</v>
      </c>
      <c r="L68" s="54">
        <v>1660650</v>
      </c>
      <c r="M68" s="54">
        <v>1252350</v>
      </c>
      <c r="N68" s="54">
        <v>496236</v>
      </c>
      <c r="O68" s="166">
        <f t="shared" si="1"/>
        <v>10034894</v>
      </c>
      <c r="P68" s="167">
        <f t="shared" si="2"/>
        <v>11066414</v>
      </c>
    </row>
    <row r="69" spans="3:16" ht="30" customHeight="1">
      <c r="C69" s="25" t="s">
        <v>57</v>
      </c>
      <c r="D69" s="41"/>
      <c r="E69" s="42"/>
      <c r="F69" s="158">
        <f>SUM(F70:F78)</f>
        <v>96645</v>
      </c>
      <c r="G69" s="158">
        <f>SUM(G70:G78)</f>
        <v>215533</v>
      </c>
      <c r="H69" s="159">
        <f t="shared" si="0"/>
        <v>312178</v>
      </c>
      <c r="I69" s="160"/>
      <c r="J69" s="158">
        <f>SUM(J70:J78)</f>
        <v>11539442</v>
      </c>
      <c r="K69" s="158">
        <f>SUM(K70:K78)</f>
        <v>10380320</v>
      </c>
      <c r="L69" s="158">
        <f>SUM(L70:L78)</f>
        <v>12642548</v>
      </c>
      <c r="M69" s="158">
        <f>SUM(M70:M78)</f>
        <v>14525728</v>
      </c>
      <c r="N69" s="158">
        <f>SUM(N70:N78)</f>
        <v>9245657</v>
      </c>
      <c r="O69" s="159">
        <f t="shared" si="1"/>
        <v>58333695</v>
      </c>
      <c r="P69" s="161">
        <f t="shared" si="2"/>
        <v>58645873</v>
      </c>
    </row>
    <row r="70" spans="3:16" ht="30" customHeight="1">
      <c r="C70" s="43"/>
      <c r="D70" s="36" t="s">
        <v>58</v>
      </c>
      <c r="E70" s="37"/>
      <c r="F70" s="156">
        <v>0</v>
      </c>
      <c r="G70" s="156">
        <v>0</v>
      </c>
      <c r="H70" s="168">
        <f t="shared" si="0"/>
        <v>0</v>
      </c>
      <c r="I70" s="53"/>
      <c r="J70" s="156">
        <v>681904</v>
      </c>
      <c r="K70" s="156">
        <v>1783531</v>
      </c>
      <c r="L70" s="156">
        <v>1971670</v>
      </c>
      <c r="M70" s="156">
        <v>1702001</v>
      </c>
      <c r="N70" s="156">
        <v>524724</v>
      </c>
      <c r="O70" s="168">
        <f t="shared" si="1"/>
        <v>6663830</v>
      </c>
      <c r="P70" s="169">
        <f t="shared" si="2"/>
        <v>6663830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62">
        <f t="shared" si="0"/>
        <v>0</v>
      </c>
      <c r="I71" s="53"/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163">
        <f t="shared" si="1"/>
        <v>0</v>
      </c>
      <c r="P71" s="165">
        <f t="shared" si="2"/>
        <v>0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62">
        <f t="shared" si="0"/>
        <v>0</v>
      </c>
      <c r="I72" s="53"/>
      <c r="J72" s="52">
        <v>5442295</v>
      </c>
      <c r="K72" s="52">
        <v>3986178</v>
      </c>
      <c r="L72" s="52">
        <v>2649743</v>
      </c>
      <c r="M72" s="52">
        <v>1660276</v>
      </c>
      <c r="N72" s="52">
        <v>870728</v>
      </c>
      <c r="O72" s="163">
        <f t="shared" si="1"/>
        <v>14609220</v>
      </c>
      <c r="P72" s="165">
        <f t="shared" si="2"/>
        <v>14609220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16768</v>
      </c>
      <c r="H73" s="162">
        <f t="shared" si="0"/>
        <v>16768</v>
      </c>
      <c r="I73" s="85"/>
      <c r="J73" s="52">
        <v>360814</v>
      </c>
      <c r="K73" s="52">
        <v>396904</v>
      </c>
      <c r="L73" s="52">
        <v>858818</v>
      </c>
      <c r="M73" s="52">
        <v>545250</v>
      </c>
      <c r="N73" s="52">
        <v>455170</v>
      </c>
      <c r="O73" s="163">
        <f t="shared" si="1"/>
        <v>2616956</v>
      </c>
      <c r="P73" s="165">
        <f t="shared" si="2"/>
        <v>2633724</v>
      </c>
    </row>
    <row r="74" spans="3:16" ht="30" customHeight="1">
      <c r="C74" s="28"/>
      <c r="D74" s="36" t="s">
        <v>61</v>
      </c>
      <c r="E74" s="37"/>
      <c r="F74" s="52">
        <v>96645</v>
      </c>
      <c r="G74" s="52">
        <v>144962</v>
      </c>
      <c r="H74" s="162">
        <f t="shared" si="0"/>
        <v>241607</v>
      </c>
      <c r="I74" s="85"/>
      <c r="J74" s="52">
        <v>1463548</v>
      </c>
      <c r="K74" s="52">
        <v>1056643</v>
      </c>
      <c r="L74" s="52">
        <v>1411626</v>
      </c>
      <c r="M74" s="52">
        <v>669252</v>
      </c>
      <c r="N74" s="52">
        <v>189384</v>
      </c>
      <c r="O74" s="163">
        <f t="shared" si="1"/>
        <v>4790453</v>
      </c>
      <c r="P74" s="165">
        <f t="shared" si="2"/>
        <v>5032060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53803</v>
      </c>
      <c r="H75" s="162">
        <f aca="true" t="shared" si="3" ref="H75:H84">SUM(F75:G75)</f>
        <v>53803</v>
      </c>
      <c r="I75" s="53"/>
      <c r="J75" s="52">
        <v>3517766</v>
      </c>
      <c r="K75" s="52">
        <v>2990485</v>
      </c>
      <c r="L75" s="52">
        <v>2987238</v>
      </c>
      <c r="M75" s="52">
        <v>1875933</v>
      </c>
      <c r="N75" s="52">
        <v>704161</v>
      </c>
      <c r="O75" s="163">
        <f aca="true" t="shared" si="4" ref="O75:O84">SUM(I75:N75)</f>
        <v>12075583</v>
      </c>
      <c r="P75" s="165">
        <f aca="true" t="shared" si="5" ref="P75:P84">SUM(O75,H75)</f>
        <v>12129386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62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63">
        <f t="shared" si="4"/>
        <v>0</v>
      </c>
      <c r="P76" s="165">
        <f t="shared" si="5"/>
        <v>0</v>
      </c>
    </row>
    <row r="77" spans="3:16" ht="30" customHeight="1">
      <c r="C77" s="28"/>
      <c r="D77" s="147" t="s">
        <v>64</v>
      </c>
      <c r="E77" s="148"/>
      <c r="F77" s="52">
        <v>0</v>
      </c>
      <c r="G77" s="52">
        <v>0</v>
      </c>
      <c r="H77" s="163">
        <f t="shared" si="3"/>
        <v>0</v>
      </c>
      <c r="I77" s="53"/>
      <c r="J77" s="52">
        <v>27116</v>
      </c>
      <c r="K77" s="52">
        <v>88054</v>
      </c>
      <c r="L77" s="52">
        <v>2576965</v>
      </c>
      <c r="M77" s="52">
        <v>7818040</v>
      </c>
      <c r="N77" s="52">
        <v>6346518</v>
      </c>
      <c r="O77" s="163">
        <f t="shared" si="4"/>
        <v>16856693</v>
      </c>
      <c r="P77" s="165">
        <f t="shared" si="5"/>
        <v>16856693</v>
      </c>
    </row>
    <row r="78" spans="3:16" ht="30" customHeight="1" thickBot="1">
      <c r="C78" s="38"/>
      <c r="D78" s="149" t="s">
        <v>65</v>
      </c>
      <c r="E78" s="150"/>
      <c r="F78" s="157">
        <v>0</v>
      </c>
      <c r="G78" s="157">
        <v>0</v>
      </c>
      <c r="H78" s="170">
        <f t="shared" si="3"/>
        <v>0</v>
      </c>
      <c r="I78" s="55"/>
      <c r="J78" s="157">
        <v>45999</v>
      </c>
      <c r="K78" s="157">
        <v>78525</v>
      </c>
      <c r="L78" s="157">
        <v>186488</v>
      </c>
      <c r="M78" s="157">
        <v>254976</v>
      </c>
      <c r="N78" s="157">
        <v>154972</v>
      </c>
      <c r="O78" s="170">
        <f t="shared" si="4"/>
        <v>720960</v>
      </c>
      <c r="P78" s="171">
        <f t="shared" si="5"/>
        <v>720960</v>
      </c>
    </row>
    <row r="79" spans="3:16" ht="30" customHeight="1">
      <c r="C79" s="25" t="s">
        <v>66</v>
      </c>
      <c r="D79" s="41"/>
      <c r="E79" s="42"/>
      <c r="F79" s="158">
        <f>SUM(F80:F83)</f>
        <v>0</v>
      </c>
      <c r="G79" s="158">
        <f>SUM(G80:G83)</f>
        <v>0</v>
      </c>
      <c r="H79" s="159">
        <f t="shared" si="3"/>
        <v>0</v>
      </c>
      <c r="I79" s="172"/>
      <c r="J79" s="158">
        <f>SUM(J80:J83)</f>
        <v>4625368</v>
      </c>
      <c r="K79" s="158">
        <f>SUM(K80:K83)</f>
        <v>4614772</v>
      </c>
      <c r="L79" s="158">
        <f>SUM(L80:L83)</f>
        <v>12148381</v>
      </c>
      <c r="M79" s="158">
        <f>SUM(M80:M83)</f>
        <v>28497226</v>
      </c>
      <c r="N79" s="158">
        <f>SUM(N80:N83)</f>
        <v>18864677</v>
      </c>
      <c r="O79" s="159">
        <f t="shared" si="4"/>
        <v>68750424</v>
      </c>
      <c r="P79" s="161">
        <f t="shared" si="5"/>
        <v>68750424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63">
        <f t="shared" si="3"/>
        <v>0</v>
      </c>
      <c r="I80" s="53"/>
      <c r="J80" s="52">
        <v>68971</v>
      </c>
      <c r="K80" s="52">
        <v>255365</v>
      </c>
      <c r="L80" s="52">
        <v>5284309</v>
      </c>
      <c r="M80" s="52">
        <v>15262784</v>
      </c>
      <c r="N80" s="52">
        <v>10964219</v>
      </c>
      <c r="O80" s="179">
        <f t="shared" si="4"/>
        <v>31835648</v>
      </c>
      <c r="P80" s="165">
        <f t="shared" si="5"/>
        <v>31835648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63">
        <f t="shared" si="3"/>
        <v>0</v>
      </c>
      <c r="I81" s="53"/>
      <c r="J81" s="52">
        <v>4283073</v>
      </c>
      <c r="K81" s="52">
        <v>3973858</v>
      </c>
      <c r="L81" s="52">
        <v>5576919</v>
      </c>
      <c r="M81" s="52">
        <v>6645879</v>
      </c>
      <c r="N81" s="52">
        <v>3397001</v>
      </c>
      <c r="O81" s="179">
        <f t="shared" si="4"/>
        <v>23876730</v>
      </c>
      <c r="P81" s="165">
        <f t="shared" si="5"/>
        <v>23876730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63">
        <f t="shared" si="3"/>
        <v>0</v>
      </c>
      <c r="I82" s="53"/>
      <c r="J82" s="52">
        <v>0</v>
      </c>
      <c r="K82" s="52">
        <v>52545</v>
      </c>
      <c r="L82" s="52">
        <v>141011</v>
      </c>
      <c r="M82" s="52">
        <v>510171</v>
      </c>
      <c r="N82" s="52">
        <v>220343</v>
      </c>
      <c r="O82" s="179">
        <f t="shared" si="4"/>
        <v>924070</v>
      </c>
      <c r="P82" s="165">
        <f t="shared" si="5"/>
        <v>924070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66">
        <f t="shared" si="3"/>
        <v>0</v>
      </c>
      <c r="I83" s="56"/>
      <c r="J83" s="54">
        <v>273324</v>
      </c>
      <c r="K83" s="54">
        <v>333004</v>
      </c>
      <c r="L83" s="54">
        <v>1146142</v>
      </c>
      <c r="M83" s="54">
        <v>6078392</v>
      </c>
      <c r="N83" s="54">
        <v>4283114</v>
      </c>
      <c r="O83" s="181">
        <f t="shared" si="4"/>
        <v>12113976</v>
      </c>
      <c r="P83" s="167">
        <f t="shared" si="5"/>
        <v>12113976</v>
      </c>
    </row>
    <row r="84" spans="3:16" ht="30" customHeight="1" thickBot="1">
      <c r="C84" s="151" t="s">
        <v>70</v>
      </c>
      <c r="D84" s="152"/>
      <c r="E84" s="152"/>
      <c r="F84" s="175">
        <f>SUM(F48,F69,F79)</f>
        <v>2249094</v>
      </c>
      <c r="G84" s="175">
        <f>SUM(G48,G69,G79)</f>
        <v>3459444</v>
      </c>
      <c r="H84" s="176">
        <f t="shared" si="3"/>
        <v>5708538</v>
      </c>
      <c r="I84" s="177"/>
      <c r="J84" s="175">
        <f>SUM(J48,J69,J79)</f>
        <v>44581480</v>
      </c>
      <c r="K84" s="175">
        <f>SUM(K48,K69,K79)</f>
        <v>36974575</v>
      </c>
      <c r="L84" s="175">
        <f>SUM(L48,L69,L79)</f>
        <v>42581241</v>
      </c>
      <c r="M84" s="175">
        <f>SUM(M48,M69,M79)</f>
        <v>59891554</v>
      </c>
      <c r="N84" s="175">
        <f>SUM(N48,N69,N79)</f>
        <v>36263929</v>
      </c>
      <c r="O84" s="176">
        <f t="shared" si="4"/>
        <v>220292779</v>
      </c>
      <c r="P84" s="178">
        <f t="shared" si="5"/>
        <v>226001317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selection activeCell="E76" sqref="E76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36" t="s">
        <v>21</v>
      </c>
      <c r="H1" s="136"/>
      <c r="I1" s="136"/>
      <c r="J1" s="136"/>
      <c r="K1" s="136"/>
      <c r="L1" s="136"/>
      <c r="M1" s="136"/>
      <c r="N1" s="98"/>
      <c r="O1" s="4"/>
    </row>
    <row r="2" spans="5:16" ht="30" customHeight="1">
      <c r="E2" s="5"/>
      <c r="G2" s="155" t="s">
        <v>92</v>
      </c>
      <c r="H2" s="155"/>
      <c r="I2" s="155"/>
      <c r="J2" s="155"/>
      <c r="K2" s="155"/>
      <c r="L2" s="155"/>
      <c r="M2" s="155"/>
      <c r="N2" s="6"/>
      <c r="O2" s="120">
        <v>41086</v>
      </c>
      <c r="P2" s="120"/>
    </row>
    <row r="3" spans="5:17" ht="24.75" customHeight="1">
      <c r="E3" s="7"/>
      <c r="F3" s="8"/>
      <c r="N3" s="9"/>
      <c r="O3" s="120"/>
      <c r="P3" s="120"/>
      <c r="Q3" s="10"/>
    </row>
    <row r="4" spans="3:17" ht="24.75" customHeight="1">
      <c r="C4" s="11"/>
      <c r="N4" s="7"/>
      <c r="O4" s="120" t="s">
        <v>31</v>
      </c>
      <c r="P4" s="120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37" t="s">
        <v>32</v>
      </c>
      <c r="D7" s="138"/>
      <c r="E7" s="138"/>
      <c r="F7" s="141" t="s">
        <v>33</v>
      </c>
      <c r="G7" s="142"/>
      <c r="H7" s="142"/>
      <c r="I7" s="143" t="s">
        <v>34</v>
      </c>
      <c r="J7" s="143"/>
      <c r="K7" s="143"/>
      <c r="L7" s="143"/>
      <c r="M7" s="143"/>
      <c r="N7" s="143"/>
      <c r="O7" s="144"/>
      <c r="P7" s="145" t="s">
        <v>6</v>
      </c>
      <c r="Q7" s="20"/>
    </row>
    <row r="8" spans="3:17" ht="42" customHeight="1" thickBot="1">
      <c r="C8" s="139"/>
      <c r="D8" s="140"/>
      <c r="E8" s="140"/>
      <c r="F8" s="99" t="s">
        <v>7</v>
      </c>
      <c r="G8" s="99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46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58">
        <f>SUM(F11,F17,F20,F25,F29,F30)</f>
        <v>24954637</v>
      </c>
      <c r="G10" s="158">
        <f>SUM(G11,G17,G20,G25,G29,G30)</f>
        <v>34713232</v>
      </c>
      <c r="H10" s="159">
        <f>SUM(F10:G10)</f>
        <v>59667869</v>
      </c>
      <c r="I10" s="160"/>
      <c r="J10" s="158">
        <f>SUM(J11,J17,J20,J25,J29,J30)</f>
        <v>286495452</v>
      </c>
      <c r="K10" s="158">
        <f>SUM(K11,K17,K20,K25,K29,K30)</f>
        <v>221984253</v>
      </c>
      <c r="L10" s="158">
        <f>SUM(L11,L17,L20,L25,L29,L30)</f>
        <v>179157870</v>
      </c>
      <c r="M10" s="158">
        <f>SUM(M11,M17,M20,M25,M29,M30)</f>
        <v>169230491</v>
      </c>
      <c r="N10" s="158">
        <f>SUM(N11,N17,N20,N25,N29,N30)</f>
        <v>81932069</v>
      </c>
      <c r="O10" s="159">
        <f>SUM(I10:N10)</f>
        <v>938800135</v>
      </c>
      <c r="P10" s="161">
        <f>SUM(O10,H10)</f>
        <v>998468004</v>
      </c>
      <c r="Q10" s="20"/>
    </row>
    <row r="11" spans="3:16" ht="30" customHeight="1">
      <c r="C11" s="28"/>
      <c r="D11" s="29" t="s">
        <v>38</v>
      </c>
      <c r="E11" s="30"/>
      <c r="F11" s="162">
        <f>SUM(F12:F16)</f>
        <v>2858670</v>
      </c>
      <c r="G11" s="162">
        <f>SUM(G12:G16)</f>
        <v>5740788</v>
      </c>
      <c r="H11" s="163">
        <f aca="true" t="shared" si="0" ref="H11:H74">SUM(F11:G11)</f>
        <v>8599458</v>
      </c>
      <c r="I11" s="164"/>
      <c r="J11" s="162">
        <f>SUM(J12:J16)</f>
        <v>59271554</v>
      </c>
      <c r="K11" s="162">
        <f>SUM(K12:K16)</f>
        <v>42882830</v>
      </c>
      <c r="L11" s="162">
        <f>SUM(L12:L16)</f>
        <v>32620303</v>
      </c>
      <c r="M11" s="162">
        <f>SUM(M12:M16)</f>
        <v>34066391</v>
      </c>
      <c r="N11" s="162">
        <f>SUM(N12:N16)</f>
        <v>24236849</v>
      </c>
      <c r="O11" s="163">
        <f aca="true" t="shared" si="1" ref="O11:O74">SUM(I11:N11)</f>
        <v>193077927</v>
      </c>
      <c r="P11" s="165">
        <f aca="true" t="shared" si="2" ref="P11:P74">SUM(O11,H11)</f>
        <v>201677385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63">
        <f t="shared" si="0"/>
        <v>0</v>
      </c>
      <c r="I12" s="85"/>
      <c r="J12" s="52">
        <v>37332069</v>
      </c>
      <c r="K12" s="52">
        <v>23393904</v>
      </c>
      <c r="L12" s="52">
        <v>19096485</v>
      </c>
      <c r="M12" s="52">
        <v>18607325</v>
      </c>
      <c r="N12" s="52">
        <v>13647033</v>
      </c>
      <c r="O12" s="163">
        <f t="shared" si="1"/>
        <v>112076816</v>
      </c>
      <c r="P12" s="165">
        <f t="shared" si="2"/>
        <v>112076816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92930</v>
      </c>
      <c r="H13" s="163">
        <f t="shared" si="0"/>
        <v>92930</v>
      </c>
      <c r="I13" s="85"/>
      <c r="J13" s="52">
        <v>181450</v>
      </c>
      <c r="K13" s="52">
        <v>819129</v>
      </c>
      <c r="L13" s="52">
        <v>1449686</v>
      </c>
      <c r="M13" s="52">
        <v>2290025</v>
      </c>
      <c r="N13" s="52">
        <v>3213361</v>
      </c>
      <c r="O13" s="163">
        <f t="shared" si="1"/>
        <v>7953651</v>
      </c>
      <c r="P13" s="165">
        <f t="shared" si="2"/>
        <v>8046581</v>
      </c>
    </row>
    <row r="14" spans="3:16" ht="30" customHeight="1">
      <c r="C14" s="28"/>
      <c r="D14" s="29"/>
      <c r="E14" s="31" t="s">
        <v>41</v>
      </c>
      <c r="F14" s="52">
        <v>1242340</v>
      </c>
      <c r="G14" s="52">
        <v>2804758</v>
      </c>
      <c r="H14" s="163">
        <f t="shared" si="0"/>
        <v>4047098</v>
      </c>
      <c r="I14" s="85"/>
      <c r="J14" s="52">
        <v>10404205</v>
      </c>
      <c r="K14" s="52">
        <v>8068397</v>
      </c>
      <c r="L14" s="52">
        <v>4974782</v>
      </c>
      <c r="M14" s="52">
        <v>6305320</v>
      </c>
      <c r="N14" s="52">
        <v>4634994</v>
      </c>
      <c r="O14" s="163">
        <f t="shared" si="1"/>
        <v>34387698</v>
      </c>
      <c r="P14" s="165">
        <f t="shared" si="2"/>
        <v>38434796</v>
      </c>
    </row>
    <row r="15" spans="3:16" ht="30" customHeight="1">
      <c r="C15" s="28"/>
      <c r="D15" s="29"/>
      <c r="E15" s="31" t="s">
        <v>42</v>
      </c>
      <c r="F15" s="52">
        <v>1086850</v>
      </c>
      <c r="G15" s="52">
        <v>2177140</v>
      </c>
      <c r="H15" s="163">
        <f t="shared" si="0"/>
        <v>3263990</v>
      </c>
      <c r="I15" s="85"/>
      <c r="J15" s="52">
        <v>5736440</v>
      </c>
      <c r="K15" s="52">
        <v>5182980</v>
      </c>
      <c r="L15" s="52">
        <v>3585340</v>
      </c>
      <c r="M15" s="52">
        <v>3667571</v>
      </c>
      <c r="N15" s="52">
        <v>1305691</v>
      </c>
      <c r="O15" s="163">
        <f t="shared" si="1"/>
        <v>19478022</v>
      </c>
      <c r="P15" s="165">
        <f t="shared" si="2"/>
        <v>22742012</v>
      </c>
    </row>
    <row r="16" spans="3:16" ht="30" customHeight="1">
      <c r="C16" s="28"/>
      <c r="D16" s="29"/>
      <c r="E16" s="31" t="s">
        <v>43</v>
      </c>
      <c r="F16" s="52">
        <v>529480</v>
      </c>
      <c r="G16" s="52">
        <v>665960</v>
      </c>
      <c r="H16" s="163">
        <f t="shared" si="0"/>
        <v>1195440</v>
      </c>
      <c r="I16" s="85"/>
      <c r="J16" s="52">
        <f>5601150+16240</f>
        <v>5617390</v>
      </c>
      <c r="K16" s="52">
        <v>5418420</v>
      </c>
      <c r="L16" s="52">
        <v>3514010</v>
      </c>
      <c r="M16" s="52">
        <v>3196150</v>
      </c>
      <c r="N16" s="52">
        <v>1435770</v>
      </c>
      <c r="O16" s="163">
        <f t="shared" si="1"/>
        <v>19181740</v>
      </c>
      <c r="P16" s="165">
        <f t="shared" si="2"/>
        <v>20377180</v>
      </c>
    </row>
    <row r="17" spans="3:16" ht="30" customHeight="1">
      <c r="C17" s="28"/>
      <c r="D17" s="32" t="s">
        <v>44</v>
      </c>
      <c r="E17" s="33"/>
      <c r="F17" s="162">
        <f>SUM(F18:F19)</f>
        <v>7240530</v>
      </c>
      <c r="G17" s="162">
        <f>SUM(G18:G19)</f>
        <v>12391554</v>
      </c>
      <c r="H17" s="163">
        <f t="shared" si="0"/>
        <v>19632084</v>
      </c>
      <c r="I17" s="164"/>
      <c r="J17" s="162">
        <f>SUM(J18:J19)</f>
        <v>143360209</v>
      </c>
      <c r="K17" s="162">
        <f>SUM(K18:K19)</f>
        <v>110592100</v>
      </c>
      <c r="L17" s="162">
        <f>SUM(L18:L19)</f>
        <v>73675842</v>
      </c>
      <c r="M17" s="162">
        <f>SUM(M18:M19)</f>
        <v>66666397</v>
      </c>
      <c r="N17" s="162">
        <f>SUM(N18:N19)</f>
        <v>28742888</v>
      </c>
      <c r="O17" s="163">
        <f t="shared" si="1"/>
        <v>423037436</v>
      </c>
      <c r="P17" s="165">
        <f t="shared" si="2"/>
        <v>442669520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63">
        <f t="shared" si="0"/>
        <v>0</v>
      </c>
      <c r="I18" s="85"/>
      <c r="J18" s="52">
        <v>113926778</v>
      </c>
      <c r="K18" s="52">
        <v>86770409</v>
      </c>
      <c r="L18" s="52">
        <v>63582348</v>
      </c>
      <c r="M18" s="52">
        <v>57081783</v>
      </c>
      <c r="N18" s="52">
        <v>27430288</v>
      </c>
      <c r="O18" s="163">
        <f t="shared" si="1"/>
        <v>348791606</v>
      </c>
      <c r="P18" s="165">
        <f t="shared" si="2"/>
        <v>348791606</v>
      </c>
    </row>
    <row r="19" spans="3:16" ht="30" customHeight="1">
      <c r="C19" s="28"/>
      <c r="D19" s="29"/>
      <c r="E19" s="31" t="s">
        <v>46</v>
      </c>
      <c r="F19" s="52">
        <v>7240530</v>
      </c>
      <c r="G19" s="52">
        <v>12391554</v>
      </c>
      <c r="H19" s="163">
        <f t="shared" si="0"/>
        <v>19632084</v>
      </c>
      <c r="I19" s="85"/>
      <c r="J19" s="52">
        <v>29433431</v>
      </c>
      <c r="K19" s="52">
        <v>23821691</v>
      </c>
      <c r="L19" s="52">
        <v>10093494</v>
      </c>
      <c r="M19" s="52">
        <v>9584614</v>
      </c>
      <c r="N19" s="52">
        <v>1312600</v>
      </c>
      <c r="O19" s="163">
        <f t="shared" si="1"/>
        <v>74245830</v>
      </c>
      <c r="P19" s="165">
        <f t="shared" si="2"/>
        <v>93877914</v>
      </c>
    </row>
    <row r="20" spans="3:16" ht="30" customHeight="1">
      <c r="C20" s="28"/>
      <c r="D20" s="32" t="s">
        <v>47</v>
      </c>
      <c r="E20" s="33"/>
      <c r="F20" s="162">
        <f>SUM(F21:F24)</f>
        <v>77630</v>
      </c>
      <c r="G20" s="162">
        <f>SUM(G21:G24)</f>
        <v>343970</v>
      </c>
      <c r="H20" s="163">
        <f t="shared" si="0"/>
        <v>421600</v>
      </c>
      <c r="I20" s="164"/>
      <c r="J20" s="162">
        <f>SUM(J21:J24)</f>
        <v>11120672</v>
      </c>
      <c r="K20" s="162">
        <f>SUM(K21:K24)</f>
        <v>10929319</v>
      </c>
      <c r="L20" s="162">
        <f>SUM(L21:L24)</f>
        <v>27758812</v>
      </c>
      <c r="M20" s="162">
        <f>SUM(M21:M24)</f>
        <v>30400217</v>
      </c>
      <c r="N20" s="162">
        <f>SUM(N21:N24)</f>
        <v>11068830</v>
      </c>
      <c r="O20" s="163">
        <f t="shared" si="1"/>
        <v>91277850</v>
      </c>
      <c r="P20" s="165">
        <f t="shared" si="2"/>
        <v>91699450</v>
      </c>
    </row>
    <row r="21" spans="3:16" ht="30" customHeight="1">
      <c r="C21" s="28"/>
      <c r="D21" s="29"/>
      <c r="E21" s="31" t="s">
        <v>48</v>
      </c>
      <c r="F21" s="52">
        <v>77630</v>
      </c>
      <c r="G21" s="52">
        <v>276750</v>
      </c>
      <c r="H21" s="163">
        <f t="shared" si="0"/>
        <v>354380</v>
      </c>
      <c r="I21" s="85"/>
      <c r="J21" s="52">
        <v>9321662</v>
      </c>
      <c r="K21" s="52">
        <v>9620299</v>
      </c>
      <c r="L21" s="52">
        <v>27048482</v>
      </c>
      <c r="M21" s="52">
        <v>28942877</v>
      </c>
      <c r="N21" s="52">
        <v>10827960</v>
      </c>
      <c r="O21" s="163">
        <f t="shared" si="1"/>
        <v>85761280</v>
      </c>
      <c r="P21" s="165">
        <f t="shared" si="2"/>
        <v>86115660</v>
      </c>
    </row>
    <row r="22" spans="3:16" ht="30" customHeight="1">
      <c r="C22" s="28"/>
      <c r="D22" s="29"/>
      <c r="E22" s="34" t="s">
        <v>49</v>
      </c>
      <c r="F22" s="52">
        <v>0</v>
      </c>
      <c r="G22" s="52">
        <v>67220</v>
      </c>
      <c r="H22" s="163">
        <f t="shared" si="0"/>
        <v>67220</v>
      </c>
      <c r="I22" s="85"/>
      <c r="J22" s="52">
        <v>1799010</v>
      </c>
      <c r="K22" s="52">
        <v>1309020</v>
      </c>
      <c r="L22" s="52">
        <v>710330</v>
      </c>
      <c r="M22" s="52">
        <v>1457340</v>
      </c>
      <c r="N22" s="52">
        <v>240870</v>
      </c>
      <c r="O22" s="163">
        <f t="shared" si="1"/>
        <v>5516570</v>
      </c>
      <c r="P22" s="165">
        <f t="shared" si="2"/>
        <v>5583790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63">
        <f t="shared" si="0"/>
        <v>0</v>
      </c>
      <c r="I23" s="85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63">
        <f t="shared" si="1"/>
        <v>0</v>
      </c>
      <c r="P23" s="165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63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63">
        <f t="shared" si="1"/>
        <v>0</v>
      </c>
      <c r="P24" s="165">
        <f t="shared" si="2"/>
        <v>0</v>
      </c>
    </row>
    <row r="25" spans="3:16" ht="30" customHeight="1">
      <c r="C25" s="28"/>
      <c r="D25" s="32" t="s">
        <v>51</v>
      </c>
      <c r="E25" s="33"/>
      <c r="F25" s="162">
        <f>SUM(F26:F28)</f>
        <v>8324105</v>
      </c>
      <c r="G25" s="162">
        <f>SUM(G26:G28)</f>
        <v>9218740</v>
      </c>
      <c r="H25" s="163">
        <f t="shared" si="0"/>
        <v>17542845</v>
      </c>
      <c r="I25" s="164"/>
      <c r="J25" s="162">
        <f>SUM(J26:J28)</f>
        <v>15780662</v>
      </c>
      <c r="K25" s="162">
        <f>SUM(K26:K28)</f>
        <v>21100215</v>
      </c>
      <c r="L25" s="162">
        <f>SUM(L26:L28)</f>
        <v>14895754</v>
      </c>
      <c r="M25" s="162">
        <f>SUM(M26:M28)</f>
        <v>11579330</v>
      </c>
      <c r="N25" s="162">
        <f>SUM(N26:N28)</f>
        <v>5508240</v>
      </c>
      <c r="O25" s="163">
        <f t="shared" si="1"/>
        <v>68864201</v>
      </c>
      <c r="P25" s="165">
        <f t="shared" si="2"/>
        <v>86407046</v>
      </c>
    </row>
    <row r="26" spans="3:16" ht="30" customHeight="1">
      <c r="C26" s="28"/>
      <c r="D26" s="29"/>
      <c r="E26" s="34" t="s">
        <v>52</v>
      </c>
      <c r="F26" s="52">
        <v>4914850</v>
      </c>
      <c r="G26" s="52">
        <v>6964560</v>
      </c>
      <c r="H26" s="163">
        <f t="shared" si="0"/>
        <v>11879410</v>
      </c>
      <c r="I26" s="85"/>
      <c r="J26" s="52">
        <v>13584500</v>
      </c>
      <c r="K26" s="52">
        <v>19076940</v>
      </c>
      <c r="L26" s="52">
        <v>13772880</v>
      </c>
      <c r="M26" s="52">
        <v>11180760</v>
      </c>
      <c r="N26" s="52">
        <v>5387480</v>
      </c>
      <c r="O26" s="163">
        <f t="shared" si="1"/>
        <v>63002560</v>
      </c>
      <c r="P26" s="165">
        <f t="shared" si="2"/>
        <v>74881970</v>
      </c>
    </row>
    <row r="27" spans="3:16" ht="30" customHeight="1">
      <c r="C27" s="28"/>
      <c r="D27" s="29"/>
      <c r="E27" s="34" t="s">
        <v>53</v>
      </c>
      <c r="F27" s="52">
        <v>676850</v>
      </c>
      <c r="G27" s="52">
        <v>747870</v>
      </c>
      <c r="H27" s="163">
        <f t="shared" si="0"/>
        <v>1424720</v>
      </c>
      <c r="I27" s="85"/>
      <c r="J27" s="52">
        <v>984928</v>
      </c>
      <c r="K27" s="52">
        <v>336670</v>
      </c>
      <c r="L27" s="52">
        <v>374930</v>
      </c>
      <c r="M27" s="52">
        <v>115000</v>
      </c>
      <c r="N27" s="52">
        <v>120760</v>
      </c>
      <c r="O27" s="163">
        <f t="shared" si="1"/>
        <v>1932288</v>
      </c>
      <c r="P27" s="165">
        <f t="shared" si="2"/>
        <v>3357008</v>
      </c>
    </row>
    <row r="28" spans="3:16" ht="30" customHeight="1">
      <c r="C28" s="28"/>
      <c r="D28" s="29"/>
      <c r="E28" s="34" t="s">
        <v>54</v>
      </c>
      <c r="F28" s="52">
        <v>2732405</v>
      </c>
      <c r="G28" s="52">
        <v>1506310</v>
      </c>
      <c r="H28" s="163">
        <f t="shared" si="0"/>
        <v>4238715</v>
      </c>
      <c r="I28" s="85"/>
      <c r="J28" s="52">
        <v>1211234</v>
      </c>
      <c r="K28" s="52">
        <v>1686605</v>
      </c>
      <c r="L28" s="52">
        <v>747944</v>
      </c>
      <c r="M28" s="52">
        <v>283570</v>
      </c>
      <c r="N28" s="52">
        <v>0</v>
      </c>
      <c r="O28" s="163">
        <f t="shared" si="1"/>
        <v>3929353</v>
      </c>
      <c r="P28" s="165">
        <f t="shared" si="2"/>
        <v>8168068</v>
      </c>
    </row>
    <row r="29" spans="3:16" ht="30" customHeight="1">
      <c r="C29" s="28"/>
      <c r="D29" s="36" t="s">
        <v>55</v>
      </c>
      <c r="E29" s="37"/>
      <c r="F29" s="52">
        <v>1461042</v>
      </c>
      <c r="G29" s="52">
        <v>1695243</v>
      </c>
      <c r="H29" s="163">
        <f t="shared" si="0"/>
        <v>3156285</v>
      </c>
      <c r="I29" s="85"/>
      <c r="J29" s="52">
        <v>14866996</v>
      </c>
      <c r="K29" s="52">
        <v>12296374</v>
      </c>
      <c r="L29" s="52">
        <v>13592376</v>
      </c>
      <c r="M29" s="52">
        <v>13988520</v>
      </c>
      <c r="N29" s="52">
        <v>7402929</v>
      </c>
      <c r="O29" s="163">
        <f t="shared" si="1"/>
        <v>62147195</v>
      </c>
      <c r="P29" s="165">
        <f t="shared" si="2"/>
        <v>65303480</v>
      </c>
    </row>
    <row r="30" spans="3:16" ht="30" customHeight="1" thickBot="1">
      <c r="C30" s="38"/>
      <c r="D30" s="39" t="s">
        <v>56</v>
      </c>
      <c r="E30" s="40"/>
      <c r="F30" s="54">
        <v>4992660</v>
      </c>
      <c r="G30" s="54">
        <v>5322937</v>
      </c>
      <c r="H30" s="166">
        <f t="shared" si="0"/>
        <v>10315597</v>
      </c>
      <c r="I30" s="86"/>
      <c r="J30" s="54">
        <v>42095359</v>
      </c>
      <c r="K30" s="54">
        <v>24183415</v>
      </c>
      <c r="L30" s="54">
        <v>16614783</v>
      </c>
      <c r="M30" s="54">
        <v>12529636</v>
      </c>
      <c r="N30" s="54">
        <v>4972333</v>
      </c>
      <c r="O30" s="166">
        <f t="shared" si="1"/>
        <v>100395526</v>
      </c>
      <c r="P30" s="167">
        <f t="shared" si="2"/>
        <v>110711123</v>
      </c>
    </row>
    <row r="31" spans="3:16" ht="30" customHeight="1">
      <c r="C31" s="25" t="s">
        <v>57</v>
      </c>
      <c r="D31" s="41"/>
      <c r="E31" s="42"/>
      <c r="F31" s="158">
        <f>SUM(F32:F40)</f>
        <v>966450</v>
      </c>
      <c r="G31" s="158">
        <f>SUM(G32:G40)</f>
        <v>2155330</v>
      </c>
      <c r="H31" s="159">
        <f t="shared" si="0"/>
        <v>3121780</v>
      </c>
      <c r="I31" s="160"/>
      <c r="J31" s="158">
        <f>SUM(J32:J40)</f>
        <v>115400076</v>
      </c>
      <c r="K31" s="158">
        <f>SUM(K32:K40)</f>
        <v>103809407</v>
      </c>
      <c r="L31" s="158">
        <f>SUM(L32:L40)</f>
        <v>126425893</v>
      </c>
      <c r="M31" s="158">
        <f>SUM(M32:M40)</f>
        <v>145291452</v>
      </c>
      <c r="N31" s="158">
        <f>SUM(N32:N40)</f>
        <v>92460448</v>
      </c>
      <c r="O31" s="159">
        <f t="shared" si="1"/>
        <v>583387276</v>
      </c>
      <c r="P31" s="161">
        <f t="shared" si="2"/>
        <v>586509056</v>
      </c>
    </row>
    <row r="32" spans="3:16" ht="30" customHeight="1">
      <c r="C32" s="43"/>
      <c r="D32" s="36" t="s">
        <v>58</v>
      </c>
      <c r="E32" s="37"/>
      <c r="F32" s="156">
        <v>0</v>
      </c>
      <c r="G32" s="156">
        <v>0</v>
      </c>
      <c r="H32" s="168">
        <f t="shared" si="0"/>
        <v>0</v>
      </c>
      <c r="I32" s="53"/>
      <c r="J32" s="156">
        <v>6819040</v>
      </c>
      <c r="K32" s="156">
        <v>17835310</v>
      </c>
      <c r="L32" s="156">
        <v>19716700</v>
      </c>
      <c r="M32" s="156">
        <v>17046930</v>
      </c>
      <c r="N32" s="156">
        <v>5247240</v>
      </c>
      <c r="O32" s="168">
        <f t="shared" si="1"/>
        <v>66665220</v>
      </c>
      <c r="P32" s="169">
        <f t="shared" si="2"/>
        <v>66665220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62">
        <f t="shared" si="0"/>
        <v>0</v>
      </c>
      <c r="I33" s="53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163">
        <f t="shared" si="1"/>
        <v>0</v>
      </c>
      <c r="P33" s="165">
        <f t="shared" si="2"/>
        <v>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62">
        <f t="shared" si="0"/>
        <v>0</v>
      </c>
      <c r="I34" s="53"/>
      <c r="J34" s="52">
        <v>54428606</v>
      </c>
      <c r="K34" s="52">
        <v>39867201</v>
      </c>
      <c r="L34" s="52">
        <v>26497843</v>
      </c>
      <c r="M34" s="52">
        <v>16610012</v>
      </c>
      <c r="N34" s="52">
        <v>8707280</v>
      </c>
      <c r="O34" s="163">
        <f t="shared" si="1"/>
        <v>146110942</v>
      </c>
      <c r="P34" s="165">
        <f t="shared" si="2"/>
        <v>146110942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167680</v>
      </c>
      <c r="H35" s="162">
        <f t="shared" si="0"/>
        <v>167680</v>
      </c>
      <c r="I35" s="85"/>
      <c r="J35" s="52">
        <v>3608140</v>
      </c>
      <c r="K35" s="52">
        <v>3969826</v>
      </c>
      <c r="L35" s="52">
        <v>8588180</v>
      </c>
      <c r="M35" s="52">
        <v>5452500</v>
      </c>
      <c r="N35" s="52">
        <v>4555578</v>
      </c>
      <c r="O35" s="163">
        <f t="shared" si="1"/>
        <v>26174224</v>
      </c>
      <c r="P35" s="165">
        <f t="shared" si="2"/>
        <v>26341904</v>
      </c>
    </row>
    <row r="36" spans="3:16" ht="30" customHeight="1">
      <c r="C36" s="28"/>
      <c r="D36" s="36" t="s">
        <v>61</v>
      </c>
      <c r="E36" s="37"/>
      <c r="F36" s="52">
        <v>966450</v>
      </c>
      <c r="G36" s="52">
        <v>1449620</v>
      </c>
      <c r="H36" s="162">
        <f t="shared" si="0"/>
        <v>2416070</v>
      </c>
      <c r="I36" s="85"/>
      <c r="J36" s="52">
        <v>14635480</v>
      </c>
      <c r="K36" s="52">
        <v>10566430</v>
      </c>
      <c r="L36" s="52">
        <v>14116260</v>
      </c>
      <c r="M36" s="52">
        <v>6692520</v>
      </c>
      <c r="N36" s="52">
        <v>1893840</v>
      </c>
      <c r="O36" s="163">
        <f t="shared" si="1"/>
        <v>47904530</v>
      </c>
      <c r="P36" s="165">
        <f t="shared" si="2"/>
        <v>50320600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538030</v>
      </c>
      <c r="H37" s="162">
        <f t="shared" si="0"/>
        <v>538030</v>
      </c>
      <c r="I37" s="53"/>
      <c r="J37" s="52">
        <v>35177660</v>
      </c>
      <c r="K37" s="52">
        <v>29904850</v>
      </c>
      <c r="L37" s="52">
        <v>29872380</v>
      </c>
      <c r="M37" s="52">
        <v>18759330</v>
      </c>
      <c r="N37" s="52">
        <v>7041610</v>
      </c>
      <c r="O37" s="163">
        <f t="shared" si="1"/>
        <v>120755830</v>
      </c>
      <c r="P37" s="165">
        <f t="shared" si="2"/>
        <v>121293860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62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63">
        <f t="shared" si="1"/>
        <v>0</v>
      </c>
      <c r="P38" s="165">
        <f t="shared" si="2"/>
        <v>0</v>
      </c>
    </row>
    <row r="39" spans="3:16" ht="30" customHeight="1">
      <c r="C39" s="28"/>
      <c r="D39" s="147" t="s">
        <v>64</v>
      </c>
      <c r="E39" s="154"/>
      <c r="F39" s="52">
        <v>0</v>
      </c>
      <c r="G39" s="52">
        <v>0</v>
      </c>
      <c r="H39" s="163">
        <f t="shared" si="0"/>
        <v>0</v>
      </c>
      <c r="I39" s="53"/>
      <c r="J39" s="52">
        <v>271160</v>
      </c>
      <c r="K39" s="52">
        <v>880540</v>
      </c>
      <c r="L39" s="52">
        <v>25769650</v>
      </c>
      <c r="M39" s="52">
        <v>78180400</v>
      </c>
      <c r="N39" s="52">
        <v>63465180</v>
      </c>
      <c r="O39" s="163">
        <f t="shared" si="1"/>
        <v>168566930</v>
      </c>
      <c r="P39" s="165">
        <f t="shared" si="2"/>
        <v>168566930</v>
      </c>
    </row>
    <row r="40" spans="3:16" ht="30" customHeight="1" thickBot="1">
      <c r="C40" s="38"/>
      <c r="D40" s="149" t="s">
        <v>65</v>
      </c>
      <c r="E40" s="150"/>
      <c r="F40" s="157">
        <v>0</v>
      </c>
      <c r="G40" s="157">
        <v>0</v>
      </c>
      <c r="H40" s="170">
        <f t="shared" si="0"/>
        <v>0</v>
      </c>
      <c r="I40" s="55"/>
      <c r="J40" s="157">
        <v>459990</v>
      </c>
      <c r="K40" s="157">
        <v>785250</v>
      </c>
      <c r="L40" s="157">
        <v>1864880</v>
      </c>
      <c r="M40" s="157">
        <v>2549760</v>
      </c>
      <c r="N40" s="157">
        <v>1549720</v>
      </c>
      <c r="O40" s="170">
        <f t="shared" si="1"/>
        <v>7209600</v>
      </c>
      <c r="P40" s="171">
        <f t="shared" si="2"/>
        <v>7209600</v>
      </c>
    </row>
    <row r="41" spans="3:16" ht="30" customHeight="1">
      <c r="C41" s="25" t="s">
        <v>66</v>
      </c>
      <c r="D41" s="41"/>
      <c r="E41" s="42"/>
      <c r="F41" s="158">
        <f>SUM(F42:F45)</f>
        <v>0</v>
      </c>
      <c r="G41" s="158">
        <f>SUM(G42:G45)</f>
        <v>0</v>
      </c>
      <c r="H41" s="159">
        <f t="shared" si="0"/>
        <v>0</v>
      </c>
      <c r="I41" s="172"/>
      <c r="J41" s="158">
        <f>SUM(J42:J45)</f>
        <v>46305940</v>
      </c>
      <c r="K41" s="158">
        <f>SUM(K42:K45)</f>
        <v>46170652</v>
      </c>
      <c r="L41" s="158">
        <f>SUM(L42:L45)</f>
        <v>121589211</v>
      </c>
      <c r="M41" s="158">
        <f>SUM(M42:M45)</f>
        <v>285040311</v>
      </c>
      <c r="N41" s="158">
        <f>SUM(N42:N45)</f>
        <v>188734950</v>
      </c>
      <c r="O41" s="159">
        <f t="shared" si="1"/>
        <v>687841064</v>
      </c>
      <c r="P41" s="161">
        <f t="shared" si="2"/>
        <v>687841064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63">
        <f t="shared" si="0"/>
        <v>0</v>
      </c>
      <c r="I42" s="53"/>
      <c r="J42" s="52">
        <v>689710</v>
      </c>
      <c r="K42" s="52">
        <v>2553650</v>
      </c>
      <c r="L42" s="52">
        <v>52928277</v>
      </c>
      <c r="M42" s="52">
        <v>152690510</v>
      </c>
      <c r="N42" s="52">
        <v>109676655</v>
      </c>
      <c r="O42" s="163">
        <f>SUM(I42:N42)</f>
        <v>318538802</v>
      </c>
      <c r="P42" s="165">
        <f>SUM(O42,H42)</f>
        <v>318538802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63">
        <f t="shared" si="0"/>
        <v>0</v>
      </c>
      <c r="I43" s="53"/>
      <c r="J43" s="52">
        <v>42882990</v>
      </c>
      <c r="K43" s="52">
        <v>39761512</v>
      </c>
      <c r="L43" s="52">
        <v>55789404</v>
      </c>
      <c r="M43" s="52">
        <v>66458790</v>
      </c>
      <c r="N43" s="52">
        <v>33993007</v>
      </c>
      <c r="O43" s="163">
        <f>SUM(I43:N43)</f>
        <v>238885703</v>
      </c>
      <c r="P43" s="165">
        <f>SUM(O43,H43)</f>
        <v>238885703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63">
        <f t="shared" si="0"/>
        <v>0</v>
      </c>
      <c r="I44" s="53"/>
      <c r="J44" s="52">
        <v>0</v>
      </c>
      <c r="K44" s="52">
        <v>525450</v>
      </c>
      <c r="L44" s="52">
        <v>1410110</v>
      </c>
      <c r="M44" s="52">
        <v>5101710</v>
      </c>
      <c r="N44" s="52">
        <v>2203430</v>
      </c>
      <c r="O44" s="163">
        <f>SUM(I44:N44)</f>
        <v>9240700</v>
      </c>
      <c r="P44" s="165">
        <f>SUM(O44,H44)</f>
        <v>9240700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66">
        <f t="shared" si="0"/>
        <v>0</v>
      </c>
      <c r="I45" s="56"/>
      <c r="J45" s="54">
        <v>2733240</v>
      </c>
      <c r="K45" s="54">
        <v>3330040</v>
      </c>
      <c r="L45" s="54">
        <v>11461420</v>
      </c>
      <c r="M45" s="54">
        <v>60789301</v>
      </c>
      <c r="N45" s="54">
        <v>42861858</v>
      </c>
      <c r="O45" s="173">
        <f>SUM(I45:N45)</f>
        <v>121175859</v>
      </c>
      <c r="P45" s="174">
        <f>SUM(O45,H45)</f>
        <v>121175859</v>
      </c>
    </row>
    <row r="46" spans="3:16" ht="30" customHeight="1" thickBot="1">
      <c r="C46" s="151" t="s">
        <v>70</v>
      </c>
      <c r="D46" s="152"/>
      <c r="E46" s="152"/>
      <c r="F46" s="175">
        <f>SUM(F10,F31,F41)</f>
        <v>25921087</v>
      </c>
      <c r="G46" s="175">
        <f>SUM(G10,G31,G41)</f>
        <v>36868562</v>
      </c>
      <c r="H46" s="176">
        <f t="shared" si="0"/>
        <v>62789649</v>
      </c>
      <c r="I46" s="177"/>
      <c r="J46" s="175">
        <f>SUM(J10,J31,J41)</f>
        <v>448201468</v>
      </c>
      <c r="K46" s="175">
        <f>SUM(K10,K31,K41)</f>
        <v>371964312</v>
      </c>
      <c r="L46" s="175">
        <f>SUM(L10,L31,L41)</f>
        <v>427172974</v>
      </c>
      <c r="M46" s="175">
        <f>SUM(M10,M31,M41)</f>
        <v>599562254</v>
      </c>
      <c r="N46" s="175">
        <f>SUM(N10,N31,N41)</f>
        <v>363127467</v>
      </c>
      <c r="O46" s="176">
        <f t="shared" si="1"/>
        <v>2210028475</v>
      </c>
      <c r="P46" s="178">
        <f t="shared" si="2"/>
        <v>2272818124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58">
        <f>SUM(F49,F55,F58,F63,F67,F68)</f>
        <v>22761189</v>
      </c>
      <c r="G48" s="158">
        <f>SUM(G49,G55,G58,G63,G67,G68)</f>
        <v>31524912</v>
      </c>
      <c r="H48" s="159">
        <f t="shared" si="0"/>
        <v>54286101</v>
      </c>
      <c r="I48" s="160"/>
      <c r="J48" s="158">
        <f>SUM(J49,J55,J58,J63,J67,J68)</f>
        <v>259811943</v>
      </c>
      <c r="K48" s="158">
        <f>SUM(K49,K55,K58,K63,K67,K68)</f>
        <v>200172579</v>
      </c>
      <c r="L48" s="158">
        <f>SUM(L49,L55,L58,L63,L67,L68)</f>
        <v>161144803</v>
      </c>
      <c r="M48" s="158">
        <f>SUM(M49,M55,M58,M63,M67,M68)</f>
        <v>152236237</v>
      </c>
      <c r="N48" s="158">
        <f>SUM(N49,N55,N58,N63,N67,N68)</f>
        <v>73523146</v>
      </c>
      <c r="O48" s="159">
        <f t="shared" si="1"/>
        <v>846888708</v>
      </c>
      <c r="P48" s="161">
        <f t="shared" si="2"/>
        <v>901174809</v>
      </c>
      <c r="Q48" s="20"/>
    </row>
    <row r="49" spans="3:16" ht="30" customHeight="1">
      <c r="C49" s="28"/>
      <c r="D49" s="29" t="s">
        <v>38</v>
      </c>
      <c r="E49" s="30"/>
      <c r="F49" s="162">
        <f>SUM(F50:F54)</f>
        <v>2545454</v>
      </c>
      <c r="G49" s="162">
        <f>SUM(G50:G54)</f>
        <v>5114611</v>
      </c>
      <c r="H49" s="163">
        <f t="shared" si="0"/>
        <v>7660065</v>
      </c>
      <c r="I49" s="164"/>
      <c r="J49" s="162">
        <f>SUM(J50:J54)</f>
        <v>52807824</v>
      </c>
      <c r="K49" s="162">
        <f>SUM(K50:K54)</f>
        <v>38066357</v>
      </c>
      <c r="L49" s="162">
        <f>SUM(L50:L54)</f>
        <v>29040390</v>
      </c>
      <c r="M49" s="162">
        <f>SUM(M50:M54)</f>
        <v>30365545</v>
      </c>
      <c r="N49" s="162">
        <f>SUM(N50:N54)</f>
        <v>21605269</v>
      </c>
      <c r="O49" s="163">
        <f t="shared" si="1"/>
        <v>171885385</v>
      </c>
      <c r="P49" s="165">
        <f t="shared" si="2"/>
        <v>179545450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63">
        <f t="shared" si="0"/>
        <v>0</v>
      </c>
      <c r="I50" s="85"/>
      <c r="J50" s="52">
        <v>33305195</v>
      </c>
      <c r="K50" s="52">
        <v>20770698</v>
      </c>
      <c r="L50" s="52">
        <v>16989655</v>
      </c>
      <c r="M50" s="52">
        <v>16638421</v>
      </c>
      <c r="N50" s="52">
        <v>12193163</v>
      </c>
      <c r="O50" s="163">
        <f t="shared" si="1"/>
        <v>99897132</v>
      </c>
      <c r="P50" s="165">
        <f t="shared" si="2"/>
        <v>99897132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83637</v>
      </c>
      <c r="H51" s="163">
        <f t="shared" si="0"/>
        <v>83637</v>
      </c>
      <c r="I51" s="85"/>
      <c r="J51" s="52">
        <v>163305</v>
      </c>
      <c r="K51" s="52">
        <v>737216</v>
      </c>
      <c r="L51" s="52">
        <v>1300716</v>
      </c>
      <c r="M51" s="52">
        <v>2023242</v>
      </c>
      <c r="N51" s="52">
        <v>2839358</v>
      </c>
      <c r="O51" s="163">
        <f t="shared" si="1"/>
        <v>7063837</v>
      </c>
      <c r="P51" s="165">
        <f t="shared" si="2"/>
        <v>7147474</v>
      </c>
    </row>
    <row r="52" spans="3:16" ht="30" customHeight="1">
      <c r="C52" s="28"/>
      <c r="D52" s="29"/>
      <c r="E52" s="31" t="s">
        <v>41</v>
      </c>
      <c r="F52" s="52">
        <v>1107349</v>
      </c>
      <c r="G52" s="52">
        <v>2508308</v>
      </c>
      <c r="H52" s="163">
        <f t="shared" si="0"/>
        <v>3615657</v>
      </c>
      <c r="I52" s="85"/>
      <c r="J52" s="52">
        <v>9233339</v>
      </c>
      <c r="K52" s="52">
        <v>7162347</v>
      </c>
      <c r="L52" s="52">
        <v>4431305</v>
      </c>
      <c r="M52" s="52">
        <v>5584220</v>
      </c>
      <c r="N52" s="52">
        <v>4141535</v>
      </c>
      <c r="O52" s="163">
        <f t="shared" si="1"/>
        <v>30552746</v>
      </c>
      <c r="P52" s="165">
        <f t="shared" si="2"/>
        <v>34168403</v>
      </c>
    </row>
    <row r="53" spans="3:16" ht="30" customHeight="1">
      <c r="C53" s="28"/>
      <c r="D53" s="29"/>
      <c r="E53" s="31" t="s">
        <v>42</v>
      </c>
      <c r="F53" s="52">
        <v>967171</v>
      </c>
      <c r="G53" s="52">
        <v>1928474</v>
      </c>
      <c r="H53" s="163">
        <f t="shared" si="0"/>
        <v>2895645</v>
      </c>
      <c r="I53" s="85"/>
      <c r="J53" s="52">
        <v>5107384</v>
      </c>
      <c r="K53" s="52">
        <v>4571235</v>
      </c>
      <c r="L53" s="52">
        <v>3187043</v>
      </c>
      <c r="M53" s="52">
        <v>3267656</v>
      </c>
      <c r="N53" s="52">
        <v>1156239</v>
      </c>
      <c r="O53" s="163">
        <f t="shared" si="1"/>
        <v>17289557</v>
      </c>
      <c r="P53" s="165">
        <f t="shared" si="2"/>
        <v>20185202</v>
      </c>
    </row>
    <row r="54" spans="3:16" ht="30" customHeight="1">
      <c r="C54" s="28"/>
      <c r="D54" s="29"/>
      <c r="E54" s="31" t="s">
        <v>43</v>
      </c>
      <c r="F54" s="52">
        <v>470934</v>
      </c>
      <c r="G54" s="52">
        <v>594192</v>
      </c>
      <c r="H54" s="163">
        <f t="shared" si="0"/>
        <v>1065126</v>
      </c>
      <c r="I54" s="85"/>
      <c r="J54" s="52">
        <f>4983985+14616</f>
        <v>4998601</v>
      </c>
      <c r="K54" s="52">
        <v>4824861</v>
      </c>
      <c r="L54" s="52">
        <v>3131671</v>
      </c>
      <c r="M54" s="52">
        <v>2852006</v>
      </c>
      <c r="N54" s="52">
        <v>1274974</v>
      </c>
      <c r="O54" s="163">
        <f t="shared" si="1"/>
        <v>17082113</v>
      </c>
      <c r="P54" s="165">
        <f t="shared" si="2"/>
        <v>18147239</v>
      </c>
    </row>
    <row r="55" spans="3:16" ht="30" customHeight="1">
      <c r="C55" s="28"/>
      <c r="D55" s="32" t="s">
        <v>44</v>
      </c>
      <c r="E55" s="33"/>
      <c r="F55" s="162">
        <f>SUM(F56:F57)</f>
        <v>6447682</v>
      </c>
      <c r="G55" s="162">
        <f>SUM(G56:G57)</f>
        <v>11040804</v>
      </c>
      <c r="H55" s="163">
        <f t="shared" si="0"/>
        <v>17488486</v>
      </c>
      <c r="I55" s="164"/>
      <c r="J55" s="162">
        <f>SUM(J56:J57)</f>
        <v>127691224</v>
      </c>
      <c r="K55" s="162">
        <f>SUM(K56:K57)</f>
        <v>98559842</v>
      </c>
      <c r="L55" s="162">
        <f>SUM(L56:L57)</f>
        <v>65564746</v>
      </c>
      <c r="M55" s="162">
        <f>SUM(M56:M57)</f>
        <v>59390860</v>
      </c>
      <c r="N55" s="162">
        <f>SUM(N56:N57)</f>
        <v>25708399</v>
      </c>
      <c r="O55" s="163">
        <f t="shared" si="1"/>
        <v>376915071</v>
      </c>
      <c r="P55" s="165">
        <f t="shared" si="2"/>
        <v>394403557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63">
        <f t="shared" si="0"/>
        <v>0</v>
      </c>
      <c r="I56" s="85"/>
      <c r="J56" s="52">
        <v>101462781</v>
      </c>
      <c r="K56" s="52">
        <v>77380112</v>
      </c>
      <c r="L56" s="52">
        <v>56581695</v>
      </c>
      <c r="M56" s="52">
        <v>50944122</v>
      </c>
      <c r="N56" s="52">
        <v>24527059</v>
      </c>
      <c r="O56" s="163">
        <f t="shared" si="1"/>
        <v>310895769</v>
      </c>
      <c r="P56" s="165">
        <f t="shared" si="2"/>
        <v>310895769</v>
      </c>
    </row>
    <row r="57" spans="3:16" ht="30" customHeight="1">
      <c r="C57" s="28"/>
      <c r="D57" s="29"/>
      <c r="E57" s="31" t="s">
        <v>46</v>
      </c>
      <c r="F57" s="52">
        <v>6447682</v>
      </c>
      <c r="G57" s="52">
        <v>11040804</v>
      </c>
      <c r="H57" s="163">
        <f t="shared" si="0"/>
        <v>17488486</v>
      </c>
      <c r="I57" s="85"/>
      <c r="J57" s="52">
        <v>26228443</v>
      </c>
      <c r="K57" s="52">
        <v>21179730</v>
      </c>
      <c r="L57" s="52">
        <v>8983051</v>
      </c>
      <c r="M57" s="52">
        <v>8446738</v>
      </c>
      <c r="N57" s="52">
        <v>1181340</v>
      </c>
      <c r="O57" s="163">
        <f t="shared" si="1"/>
        <v>66019302</v>
      </c>
      <c r="P57" s="165">
        <f t="shared" si="2"/>
        <v>83507788</v>
      </c>
    </row>
    <row r="58" spans="3:16" ht="30" customHeight="1">
      <c r="C58" s="28"/>
      <c r="D58" s="32" t="s">
        <v>47</v>
      </c>
      <c r="E58" s="33"/>
      <c r="F58" s="162">
        <f>SUM(F59:F62)</f>
        <v>68429</v>
      </c>
      <c r="G58" s="162">
        <f>SUM(G59:G62)</f>
        <v>309573</v>
      </c>
      <c r="H58" s="163">
        <f t="shared" si="0"/>
        <v>378002</v>
      </c>
      <c r="I58" s="164"/>
      <c r="J58" s="162">
        <f>SUM(J59:J62)</f>
        <v>9936222</v>
      </c>
      <c r="K58" s="162">
        <f>SUM(K59:K62)</f>
        <v>9695894</v>
      </c>
      <c r="L58" s="162">
        <f>SUM(L59:L62)</f>
        <v>24692558</v>
      </c>
      <c r="M58" s="162">
        <f>SUM(M59:M62)</f>
        <v>27128492</v>
      </c>
      <c r="N58" s="162">
        <f>SUM(N59:N62)</f>
        <v>9815766</v>
      </c>
      <c r="O58" s="163">
        <f t="shared" si="1"/>
        <v>81268932</v>
      </c>
      <c r="P58" s="165">
        <f t="shared" si="2"/>
        <v>81646934</v>
      </c>
    </row>
    <row r="59" spans="3:16" ht="30" customHeight="1">
      <c r="C59" s="28"/>
      <c r="D59" s="29"/>
      <c r="E59" s="31" t="s">
        <v>48</v>
      </c>
      <c r="F59" s="52">
        <v>68429</v>
      </c>
      <c r="G59" s="52">
        <v>249075</v>
      </c>
      <c r="H59" s="163">
        <f t="shared" si="0"/>
        <v>317504</v>
      </c>
      <c r="I59" s="85"/>
      <c r="J59" s="52">
        <v>8333267</v>
      </c>
      <c r="K59" s="52">
        <v>8537224</v>
      </c>
      <c r="L59" s="52">
        <v>24053261</v>
      </c>
      <c r="M59" s="52">
        <v>25816886</v>
      </c>
      <c r="N59" s="52">
        <v>9622829</v>
      </c>
      <c r="O59" s="163">
        <f t="shared" si="1"/>
        <v>76363467</v>
      </c>
      <c r="P59" s="165">
        <f t="shared" si="2"/>
        <v>76680971</v>
      </c>
    </row>
    <row r="60" spans="3:16" ht="30" customHeight="1">
      <c r="C60" s="28"/>
      <c r="D60" s="29"/>
      <c r="E60" s="34" t="s">
        <v>49</v>
      </c>
      <c r="F60" s="52">
        <v>0</v>
      </c>
      <c r="G60" s="52">
        <v>60498</v>
      </c>
      <c r="H60" s="163">
        <f t="shared" si="0"/>
        <v>60498</v>
      </c>
      <c r="I60" s="85"/>
      <c r="J60" s="52">
        <v>1602955</v>
      </c>
      <c r="K60" s="52">
        <v>1158670</v>
      </c>
      <c r="L60" s="52">
        <v>639297</v>
      </c>
      <c r="M60" s="52">
        <v>1311606</v>
      </c>
      <c r="N60" s="52">
        <v>192937</v>
      </c>
      <c r="O60" s="163">
        <f t="shared" si="1"/>
        <v>4905465</v>
      </c>
      <c r="P60" s="165">
        <f t="shared" si="2"/>
        <v>4965963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63">
        <f t="shared" si="0"/>
        <v>0</v>
      </c>
      <c r="I61" s="85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63">
        <f t="shared" si="1"/>
        <v>0</v>
      </c>
      <c r="P61" s="165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63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63">
        <f t="shared" si="1"/>
        <v>0</v>
      </c>
      <c r="P62" s="165">
        <f t="shared" si="2"/>
        <v>0</v>
      </c>
    </row>
    <row r="63" spans="3:16" ht="30" customHeight="1">
      <c r="C63" s="28"/>
      <c r="D63" s="32" t="s">
        <v>51</v>
      </c>
      <c r="E63" s="33"/>
      <c r="F63" s="162">
        <f>SUM(F64:F66)</f>
        <v>7413194</v>
      </c>
      <c r="G63" s="162">
        <f>SUM(G64:G66)</f>
        <v>8235040</v>
      </c>
      <c r="H63" s="163">
        <f t="shared" si="0"/>
        <v>15648234</v>
      </c>
      <c r="I63" s="164"/>
      <c r="J63" s="162">
        <f>SUM(J64:J66)</f>
        <v>14054266</v>
      </c>
      <c r="K63" s="162">
        <f>SUM(K64:K66)</f>
        <v>18793054</v>
      </c>
      <c r="L63" s="162">
        <f>SUM(L64:L66)</f>
        <v>13281896</v>
      </c>
      <c r="M63" s="162">
        <f>SUM(M64:M66)</f>
        <v>10311600</v>
      </c>
      <c r="N63" s="162">
        <f>SUM(N64:N66)</f>
        <v>4903259</v>
      </c>
      <c r="O63" s="163">
        <f t="shared" si="1"/>
        <v>61344075</v>
      </c>
      <c r="P63" s="165">
        <f t="shared" si="2"/>
        <v>76992309</v>
      </c>
    </row>
    <row r="64" spans="3:16" ht="30" customHeight="1">
      <c r="C64" s="28"/>
      <c r="D64" s="29"/>
      <c r="E64" s="34" t="s">
        <v>52</v>
      </c>
      <c r="F64" s="52">
        <v>4376795</v>
      </c>
      <c r="G64" s="52">
        <v>6222458</v>
      </c>
      <c r="H64" s="163">
        <f t="shared" si="0"/>
        <v>10599253</v>
      </c>
      <c r="I64" s="85"/>
      <c r="J64" s="52">
        <v>12091321</v>
      </c>
      <c r="K64" s="52">
        <v>16972109</v>
      </c>
      <c r="L64" s="52">
        <v>12272894</v>
      </c>
      <c r="M64" s="52">
        <v>9952887</v>
      </c>
      <c r="N64" s="52">
        <v>4794575</v>
      </c>
      <c r="O64" s="163">
        <f t="shared" si="1"/>
        <v>56083786</v>
      </c>
      <c r="P64" s="165">
        <f t="shared" si="2"/>
        <v>66683039</v>
      </c>
    </row>
    <row r="65" spans="3:16" ht="30" customHeight="1">
      <c r="C65" s="28"/>
      <c r="D65" s="29"/>
      <c r="E65" s="34" t="s">
        <v>53</v>
      </c>
      <c r="F65" s="52">
        <v>607235</v>
      </c>
      <c r="G65" s="52">
        <v>670003</v>
      </c>
      <c r="H65" s="163">
        <f t="shared" si="0"/>
        <v>1277238</v>
      </c>
      <c r="I65" s="85"/>
      <c r="J65" s="52">
        <v>872835</v>
      </c>
      <c r="K65" s="52">
        <v>303003</v>
      </c>
      <c r="L65" s="52">
        <v>335853</v>
      </c>
      <c r="M65" s="52">
        <v>103500</v>
      </c>
      <c r="N65" s="52">
        <v>108684</v>
      </c>
      <c r="O65" s="163">
        <f t="shared" si="1"/>
        <v>1723875</v>
      </c>
      <c r="P65" s="165">
        <f t="shared" si="2"/>
        <v>3001113</v>
      </c>
    </row>
    <row r="66" spans="3:16" ht="30" customHeight="1">
      <c r="C66" s="28"/>
      <c r="D66" s="29"/>
      <c r="E66" s="34" t="s">
        <v>54</v>
      </c>
      <c r="F66" s="52">
        <v>2429164</v>
      </c>
      <c r="G66" s="52">
        <v>1342579</v>
      </c>
      <c r="H66" s="163">
        <f t="shared" si="0"/>
        <v>3771743</v>
      </c>
      <c r="I66" s="85"/>
      <c r="J66" s="52">
        <v>1090110</v>
      </c>
      <c r="K66" s="52">
        <v>1517942</v>
      </c>
      <c r="L66" s="52">
        <v>673149</v>
      </c>
      <c r="M66" s="52">
        <v>255213</v>
      </c>
      <c r="N66" s="52">
        <v>0</v>
      </c>
      <c r="O66" s="163">
        <f t="shared" si="1"/>
        <v>3536414</v>
      </c>
      <c r="P66" s="165">
        <f t="shared" si="2"/>
        <v>7308157</v>
      </c>
    </row>
    <row r="67" spans="3:16" ht="30" customHeight="1">
      <c r="C67" s="28"/>
      <c r="D67" s="36" t="s">
        <v>55</v>
      </c>
      <c r="E67" s="37"/>
      <c r="F67" s="52">
        <v>1293770</v>
      </c>
      <c r="G67" s="52">
        <v>1501947</v>
      </c>
      <c r="H67" s="163">
        <f t="shared" si="0"/>
        <v>2795717</v>
      </c>
      <c r="I67" s="85"/>
      <c r="J67" s="52">
        <v>13227048</v>
      </c>
      <c r="K67" s="52">
        <v>10874017</v>
      </c>
      <c r="L67" s="52">
        <v>11950430</v>
      </c>
      <c r="M67" s="52">
        <v>12510104</v>
      </c>
      <c r="N67" s="52">
        <v>6518120</v>
      </c>
      <c r="O67" s="163">
        <f t="shared" si="1"/>
        <v>55079719</v>
      </c>
      <c r="P67" s="165">
        <f t="shared" si="2"/>
        <v>57875436</v>
      </c>
    </row>
    <row r="68" spans="3:16" ht="30" customHeight="1" thickBot="1">
      <c r="C68" s="38"/>
      <c r="D68" s="39" t="s">
        <v>56</v>
      </c>
      <c r="E68" s="40"/>
      <c r="F68" s="54">
        <v>4992660</v>
      </c>
      <c r="G68" s="54">
        <v>5322937</v>
      </c>
      <c r="H68" s="166">
        <f t="shared" si="0"/>
        <v>10315597</v>
      </c>
      <c r="I68" s="86"/>
      <c r="J68" s="54">
        <v>42095359</v>
      </c>
      <c r="K68" s="54">
        <v>24183415</v>
      </c>
      <c r="L68" s="54">
        <v>16614783</v>
      </c>
      <c r="M68" s="54">
        <v>12529636</v>
      </c>
      <c r="N68" s="54">
        <v>4972333</v>
      </c>
      <c r="O68" s="166">
        <f t="shared" si="1"/>
        <v>100395526</v>
      </c>
      <c r="P68" s="167">
        <f t="shared" si="2"/>
        <v>110711123</v>
      </c>
    </row>
    <row r="69" spans="3:16" ht="30" customHeight="1">
      <c r="C69" s="25" t="s">
        <v>57</v>
      </c>
      <c r="D69" s="41"/>
      <c r="E69" s="42"/>
      <c r="F69" s="158">
        <f>SUM(F70:F78)</f>
        <v>832160</v>
      </c>
      <c r="G69" s="158">
        <f>SUM(G70:G78)</f>
        <v>1921813</v>
      </c>
      <c r="H69" s="159">
        <f t="shared" si="0"/>
        <v>2753973</v>
      </c>
      <c r="I69" s="160"/>
      <c r="J69" s="158">
        <f>SUM(J70:J78)</f>
        <v>102792403</v>
      </c>
      <c r="K69" s="158">
        <f>SUM(K70:K78)</f>
        <v>92813562</v>
      </c>
      <c r="L69" s="158">
        <f>SUM(L70:L78)</f>
        <v>112644308</v>
      </c>
      <c r="M69" s="158">
        <f>SUM(M70:M78)</f>
        <v>129790706</v>
      </c>
      <c r="N69" s="158">
        <f>SUM(N70:N78)</f>
        <v>82351580</v>
      </c>
      <c r="O69" s="159">
        <f t="shared" si="1"/>
        <v>520392559</v>
      </c>
      <c r="P69" s="161">
        <f t="shared" si="2"/>
        <v>523146532</v>
      </c>
    </row>
    <row r="70" spans="3:16" ht="30" customHeight="1">
      <c r="C70" s="43"/>
      <c r="D70" s="36" t="s">
        <v>58</v>
      </c>
      <c r="E70" s="37"/>
      <c r="F70" s="156">
        <v>0</v>
      </c>
      <c r="G70" s="156">
        <v>0</v>
      </c>
      <c r="H70" s="168">
        <f t="shared" si="0"/>
        <v>0</v>
      </c>
      <c r="I70" s="53"/>
      <c r="J70" s="156">
        <v>6067733</v>
      </c>
      <c r="K70" s="156">
        <v>15915491</v>
      </c>
      <c r="L70" s="156">
        <v>17542855</v>
      </c>
      <c r="M70" s="156">
        <v>15342237</v>
      </c>
      <c r="N70" s="156">
        <v>4664338</v>
      </c>
      <c r="O70" s="168">
        <f t="shared" si="1"/>
        <v>59532654</v>
      </c>
      <c r="P70" s="169">
        <f t="shared" si="2"/>
        <v>59532654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62">
        <f t="shared" si="0"/>
        <v>0</v>
      </c>
      <c r="I71" s="53"/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163">
        <f t="shared" si="1"/>
        <v>0</v>
      </c>
      <c r="P71" s="165">
        <f t="shared" si="2"/>
        <v>0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62">
        <f t="shared" si="0"/>
        <v>0</v>
      </c>
      <c r="I72" s="53"/>
      <c r="J72" s="52">
        <v>48462421</v>
      </c>
      <c r="K72" s="52">
        <v>35637539</v>
      </c>
      <c r="L72" s="52">
        <v>23704816</v>
      </c>
      <c r="M72" s="52">
        <v>14879922</v>
      </c>
      <c r="N72" s="52">
        <v>7785397</v>
      </c>
      <c r="O72" s="163">
        <f t="shared" si="1"/>
        <v>130470095</v>
      </c>
      <c r="P72" s="165">
        <f t="shared" si="2"/>
        <v>130470095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150912</v>
      </c>
      <c r="H73" s="162">
        <f t="shared" si="0"/>
        <v>150912</v>
      </c>
      <c r="I73" s="85"/>
      <c r="J73" s="52">
        <v>3238018</v>
      </c>
      <c r="K73" s="52">
        <v>3521648</v>
      </c>
      <c r="L73" s="52">
        <v>7729362</v>
      </c>
      <c r="M73" s="52">
        <v>4907250</v>
      </c>
      <c r="N73" s="52">
        <v>4100020</v>
      </c>
      <c r="O73" s="163">
        <f t="shared" si="1"/>
        <v>23496298</v>
      </c>
      <c r="P73" s="165">
        <f t="shared" si="2"/>
        <v>23647210</v>
      </c>
    </row>
    <row r="74" spans="3:16" ht="30" customHeight="1">
      <c r="C74" s="28"/>
      <c r="D74" s="36" t="s">
        <v>61</v>
      </c>
      <c r="E74" s="37"/>
      <c r="F74" s="52">
        <v>832160</v>
      </c>
      <c r="G74" s="52">
        <v>1286674</v>
      </c>
      <c r="H74" s="162">
        <f t="shared" si="0"/>
        <v>2118834</v>
      </c>
      <c r="I74" s="85"/>
      <c r="J74" s="52">
        <v>13045900</v>
      </c>
      <c r="K74" s="52">
        <v>9429469</v>
      </c>
      <c r="L74" s="52">
        <v>12571006</v>
      </c>
      <c r="M74" s="52">
        <v>5874287</v>
      </c>
      <c r="N74" s="52">
        <v>1636414</v>
      </c>
      <c r="O74" s="163">
        <f t="shared" si="1"/>
        <v>42557076</v>
      </c>
      <c r="P74" s="165">
        <f t="shared" si="2"/>
        <v>44675910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484227</v>
      </c>
      <c r="H75" s="162">
        <f aca="true" t="shared" si="3" ref="H75:H84">SUM(F75:G75)</f>
        <v>484227</v>
      </c>
      <c r="I75" s="53"/>
      <c r="J75" s="52">
        <v>31320296</v>
      </c>
      <c r="K75" s="52">
        <v>26810204</v>
      </c>
      <c r="L75" s="52">
        <v>26557152</v>
      </c>
      <c r="M75" s="52">
        <v>16711250</v>
      </c>
      <c r="N75" s="52">
        <v>6240405</v>
      </c>
      <c r="O75" s="163">
        <f aca="true" t="shared" si="4" ref="O75:O84">SUM(I75:N75)</f>
        <v>107639307</v>
      </c>
      <c r="P75" s="165">
        <f aca="true" t="shared" si="5" ref="P75:P84">SUM(O75,H75)</f>
        <v>108123534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62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63">
        <f t="shared" si="4"/>
        <v>0</v>
      </c>
      <c r="P76" s="165">
        <f t="shared" si="5"/>
        <v>0</v>
      </c>
    </row>
    <row r="77" spans="3:16" ht="30" customHeight="1">
      <c r="C77" s="28"/>
      <c r="D77" s="147" t="s">
        <v>64</v>
      </c>
      <c r="E77" s="154"/>
      <c r="F77" s="52">
        <v>0</v>
      </c>
      <c r="G77" s="52">
        <v>0</v>
      </c>
      <c r="H77" s="163">
        <f t="shared" si="3"/>
        <v>0</v>
      </c>
      <c r="I77" s="53"/>
      <c r="J77" s="52">
        <v>244044</v>
      </c>
      <c r="K77" s="52">
        <v>792486</v>
      </c>
      <c r="L77" s="52">
        <v>22947551</v>
      </c>
      <c r="M77" s="52">
        <v>69874204</v>
      </c>
      <c r="N77" s="52">
        <v>56646482</v>
      </c>
      <c r="O77" s="163">
        <f t="shared" si="4"/>
        <v>150504767</v>
      </c>
      <c r="P77" s="165">
        <f t="shared" si="5"/>
        <v>150504767</v>
      </c>
    </row>
    <row r="78" spans="3:16" ht="30" customHeight="1" thickBot="1">
      <c r="C78" s="38"/>
      <c r="D78" s="149" t="s">
        <v>65</v>
      </c>
      <c r="E78" s="150"/>
      <c r="F78" s="157">
        <v>0</v>
      </c>
      <c r="G78" s="157">
        <v>0</v>
      </c>
      <c r="H78" s="170">
        <f t="shared" si="3"/>
        <v>0</v>
      </c>
      <c r="I78" s="55"/>
      <c r="J78" s="157">
        <v>413991</v>
      </c>
      <c r="K78" s="157">
        <v>706725</v>
      </c>
      <c r="L78" s="157">
        <v>1591566</v>
      </c>
      <c r="M78" s="157">
        <v>2201556</v>
      </c>
      <c r="N78" s="157">
        <v>1278524</v>
      </c>
      <c r="O78" s="170">
        <f t="shared" si="4"/>
        <v>6192362</v>
      </c>
      <c r="P78" s="171">
        <f t="shared" si="5"/>
        <v>6192362</v>
      </c>
    </row>
    <row r="79" spans="3:16" ht="30" customHeight="1">
      <c r="C79" s="25" t="s">
        <v>66</v>
      </c>
      <c r="D79" s="41"/>
      <c r="E79" s="42"/>
      <c r="F79" s="158">
        <f>SUM(F80:F83)</f>
        <v>0</v>
      </c>
      <c r="G79" s="158">
        <f>SUM(G80:G83)</f>
        <v>0</v>
      </c>
      <c r="H79" s="159">
        <f t="shared" si="3"/>
        <v>0</v>
      </c>
      <c r="I79" s="172"/>
      <c r="J79" s="158">
        <f>SUM(J80:J83)</f>
        <v>41389441</v>
      </c>
      <c r="K79" s="158">
        <f>SUM(K80:K83)</f>
        <v>41387620</v>
      </c>
      <c r="L79" s="158">
        <f>SUM(L80:L83)</f>
        <v>109030367</v>
      </c>
      <c r="M79" s="158">
        <f>SUM(M80:M83)</f>
        <v>254822358</v>
      </c>
      <c r="N79" s="158">
        <f>SUM(N80:N83)</f>
        <v>168625292</v>
      </c>
      <c r="O79" s="159">
        <f t="shared" si="4"/>
        <v>615255078</v>
      </c>
      <c r="P79" s="161">
        <f t="shared" si="5"/>
        <v>615255078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63">
        <f t="shared" si="3"/>
        <v>0</v>
      </c>
      <c r="I80" s="53"/>
      <c r="J80" s="52">
        <v>620739</v>
      </c>
      <c r="K80" s="52">
        <v>2298285</v>
      </c>
      <c r="L80" s="52">
        <v>47492446</v>
      </c>
      <c r="M80" s="52">
        <v>136612368</v>
      </c>
      <c r="N80" s="52">
        <v>98110793</v>
      </c>
      <c r="O80" s="163">
        <f t="shared" si="4"/>
        <v>285134631</v>
      </c>
      <c r="P80" s="165">
        <f t="shared" si="5"/>
        <v>285134631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63">
        <f t="shared" si="3"/>
        <v>0</v>
      </c>
      <c r="I81" s="53"/>
      <c r="J81" s="52">
        <v>38308786</v>
      </c>
      <c r="K81" s="52">
        <v>35649840</v>
      </c>
      <c r="L81" s="52">
        <v>49987210</v>
      </c>
      <c r="M81" s="52">
        <v>59336782</v>
      </c>
      <c r="N81" s="52">
        <v>30332664</v>
      </c>
      <c r="O81" s="163">
        <f t="shared" si="4"/>
        <v>213615282</v>
      </c>
      <c r="P81" s="165">
        <f t="shared" si="5"/>
        <v>213615282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63">
        <f t="shared" si="3"/>
        <v>0</v>
      </c>
      <c r="I82" s="53"/>
      <c r="J82" s="52">
        <v>0</v>
      </c>
      <c r="K82" s="52">
        <v>472905</v>
      </c>
      <c r="L82" s="52">
        <v>1269099</v>
      </c>
      <c r="M82" s="52">
        <v>4591539</v>
      </c>
      <c r="N82" s="52">
        <v>1983087</v>
      </c>
      <c r="O82" s="163">
        <f t="shared" si="4"/>
        <v>8316630</v>
      </c>
      <c r="P82" s="165">
        <f t="shared" si="5"/>
        <v>8316630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66">
        <f t="shared" si="3"/>
        <v>0</v>
      </c>
      <c r="I83" s="56"/>
      <c r="J83" s="54">
        <v>2459916</v>
      </c>
      <c r="K83" s="54">
        <v>2966590</v>
      </c>
      <c r="L83" s="54">
        <v>10281612</v>
      </c>
      <c r="M83" s="54">
        <v>54281669</v>
      </c>
      <c r="N83" s="54">
        <v>38198748</v>
      </c>
      <c r="O83" s="166">
        <f t="shared" si="4"/>
        <v>108188535</v>
      </c>
      <c r="P83" s="167">
        <f t="shared" si="5"/>
        <v>108188535</v>
      </c>
    </row>
    <row r="84" spans="3:16" ht="30" customHeight="1" thickBot="1">
      <c r="C84" s="151" t="s">
        <v>70</v>
      </c>
      <c r="D84" s="152"/>
      <c r="E84" s="152"/>
      <c r="F84" s="175">
        <f>SUM(F48,F69,F79)</f>
        <v>23593349</v>
      </c>
      <c r="G84" s="175">
        <f>SUM(G48,G69,G79)</f>
        <v>33446725</v>
      </c>
      <c r="H84" s="176">
        <f t="shared" si="3"/>
        <v>57040074</v>
      </c>
      <c r="I84" s="177"/>
      <c r="J84" s="175">
        <f>SUM(J48,J69,J79)</f>
        <v>403993787</v>
      </c>
      <c r="K84" s="175">
        <f>SUM(K48,K69,K79)</f>
        <v>334373761</v>
      </c>
      <c r="L84" s="175">
        <f>SUM(L48,L69,L79)</f>
        <v>382819478</v>
      </c>
      <c r="M84" s="175">
        <f>SUM(M48,M69,M79)</f>
        <v>536849301</v>
      </c>
      <c r="N84" s="175">
        <f>SUM(N48,N69,N79)</f>
        <v>324500018</v>
      </c>
      <c r="O84" s="176">
        <f t="shared" si="4"/>
        <v>1982536345</v>
      </c>
      <c r="P84" s="178">
        <f t="shared" si="5"/>
        <v>2039576419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2022-02-18T05:18:00Z</cp:lastPrinted>
  <dcterms:created xsi:type="dcterms:W3CDTF">2012-04-10T04:28:23Z</dcterms:created>
  <dcterms:modified xsi:type="dcterms:W3CDTF">2022-06-23T09:06:03Z</dcterms:modified>
  <cp:category/>
  <cp:version/>
  <cp:contentType/>
  <cp:contentStatus/>
</cp:coreProperties>
</file>