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<sst xmlns="http://schemas.openxmlformats.org/spreadsheetml/2006/main" count="283" uniqueCount="93">
  <si>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</si>
  <si>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</si>
  <si>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</si>
  <si>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</si>
  <si>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</si>
  <si>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</si>
  <si>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</si>
  <si>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</si>
  <si>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</si>
  <si>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</si>
  <si>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</si>
  <si>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</si>
  <si>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</si>
  <si>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</si>
  <si>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</si>
  <si>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</si>
  <si>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</si>
  <si>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</si>
  <si>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</si>
  <si>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</si>
  <si>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</si>
  <si>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</si>
  <si>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</si>
  <si>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</si>
  <si>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</si>
  <si>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</si>
  <si>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</si>
  <si>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</si>
  <si>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</si>
  <si>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</si>
  <si>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</si>
  <si>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</si>
  <si>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</si>
  <si>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</si>
  <si>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</si>
  <si>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</si>
  <si>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</si>
  <si>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</si>
  <si>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</si>
  <si>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</si>
  <si>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</si>
  <si>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</si>
  <si>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</si>
  <si>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</si>
  <si>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</si>
  <si>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</si>
  <si>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</si>
  <si>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</si>
  <si>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</si>
  <si>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</si>
  <si>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</si>
  <si>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</si>
  <si>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</si>
  <si>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</si>
  <si>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</si>
  <si>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</si>
  <si>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</si>
  <si>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</si>
  <si>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</si>
  <si>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</si>
  <si>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</si>
  <si>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</si>
  <si>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</si>
  <si>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</si>
  <si>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</si>
  <si>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</si>
  <si>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</si>
  <si>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</si>
  <si>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</si>
  <si>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</si>
  <si>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</si>
  <si>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</si>
  <si>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</si>
  <si>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</si>
  <si>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</si>
  <si>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</si>
  <si>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</si>
  <si>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</si>
  <si>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</si>
  <si>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</si>
  <si>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</si>
  <si>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</si>
  <si>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</si>
  <si>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</si>
  <si>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</si>
  <si>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</si>
  <si>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</si>
  <si>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</si>
  <si>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</si>
  <si>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</si>
  <si>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</si>
  <si>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4月分）</t>
  </si>
  <si>
    <t>（令和 05年 4月分）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</si>
</sst>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thin"/>
      <top style="thin"/>
      <bottom style="thin"/>
      <diagonal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5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6" xfId="0" applyNumberFormat="1" applyFont="1" applyFill="1" applyBorder="1" applyAlignment="1" applyProtection="1">
      <alignment vertical="center" shrinkToFit="1"/>
      <protection locked="0"/>
    </xf>
    <xf numFmtId="178" fontId="48" fillId="0" borderId="57" xfId="0" applyNumberFormat="1" applyFont="1" applyFill="1" applyBorder="1" applyAlignment="1" applyProtection="1">
      <alignment vertical="center" shrinkToFit="1"/>
      <protection locked="0"/>
    </xf>
    <xf numFmtId="176" fontId="48" fillId="0" borderId="58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51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51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2" sqref="C2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91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7"/>
      <c r="G3" s="57"/>
      <c r="H3" s="57"/>
      <c r="I3" s="57"/>
      <c r="J3" s="57"/>
      <c r="N3" s="58"/>
      <c r="O3" s="132" t="s">
        <v>0</v>
      </c>
      <c r="P3" s="132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2"/>
      <c r="Q4" s="10"/>
    </row>
    <row r="5" spans="6:17" ht="7.5" customHeight="1" thickBot="1">
      <c r="F5" s="57"/>
      <c r="G5" s="57"/>
      <c r="H5" s="57"/>
      <c r="I5" s="57"/>
      <c r="J5" s="57"/>
      <c r="N5" s="58"/>
      <c r="O5" s="92"/>
      <c r="P5" s="92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58"/>
      <c r="Q6" s="92"/>
      <c r="R6" s="92"/>
      <c r="S6" s="10"/>
    </row>
    <row r="7" spans="3:19" ht="45" customHeight="1" thickBot="1">
      <c r="C7" s="116" t="s">
        <v>19</v>
      </c>
      <c r="D7" s="117"/>
      <c r="E7" s="117"/>
      <c r="F7" s="109">
        <v>39749</v>
      </c>
      <c r="G7" s="118"/>
      <c r="H7" s="122">
        <v>32200</v>
      </c>
      <c r="I7" s="118"/>
      <c r="J7" s="109">
        <v>18329</v>
      </c>
      <c r="K7" s="110"/>
      <c r="L7" s="122">
        <f>SUM(F7:K7)</f>
        <v>90278</v>
      </c>
      <c r="M7" s="166"/>
      <c r="P7" s="58"/>
      <c r="Q7" s="92"/>
      <c r="R7" s="92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2"/>
      <c r="T8" s="92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68" t="s">
        <v>10</v>
      </c>
      <c r="G11" s="68" t="s">
        <v>28</v>
      </c>
      <c r="H11" s="89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3" t="s">
        <v>83</v>
      </c>
      <c r="Q11" s="20"/>
    </row>
    <row r="12" spans="3:17" ht="49.5" customHeight="1">
      <c r="C12" s="94" t="s">
        <v>86</v>
      </c>
      <c r="D12" s="90"/>
      <c r="E12" s="90"/>
      <c r="F12" s="85">
        <f>SUM(F13:F15)</f>
        <v>4061</v>
      </c>
      <c r="G12" s="85">
        <f>SUM(G13:G15)</f>
        <v>2313</v>
      </c>
      <c r="H12" s="167">
        <f>SUM(H13:H15)</f>
        <v>6374</v>
      </c>
      <c r="I12" s="100">
        <v>0</v>
      </c>
      <c r="J12" s="85">
        <f aca="true" t="shared" si="0" ref="J12:O12">SUM(J13:J15)</f>
        <v>4537</v>
      </c>
      <c r="K12" s="85">
        <f t="shared" si="0"/>
        <v>2454</v>
      </c>
      <c r="L12" s="85">
        <f t="shared" si="0"/>
        <v>1918</v>
      </c>
      <c r="M12" s="85">
        <f t="shared" si="0"/>
        <v>2451</v>
      </c>
      <c r="N12" s="85">
        <f t="shared" si="0"/>
        <v>1355</v>
      </c>
      <c r="O12" s="167">
        <f t="shared" si="0"/>
        <v>12715</v>
      </c>
      <c r="P12" s="168">
        <f aca="true" t="shared" si="1" ref="P12:P17">H12+O12</f>
        <v>19089</v>
      </c>
      <c r="Q12" s="20"/>
    </row>
    <row r="13" spans="3:16" ht="49.5" customHeight="1">
      <c r="C13" s="94" t="s">
        <v>87</v>
      </c>
      <c r="D13" s="95"/>
      <c r="E13" s="95"/>
      <c r="F13" s="85">
        <v>443</v>
      </c>
      <c r="G13" s="85">
        <v>262</v>
      </c>
      <c r="H13" s="167">
        <f>SUM(F13:G13)</f>
        <v>705</v>
      </c>
      <c r="I13" s="100">
        <v>0</v>
      </c>
      <c r="J13" s="85">
        <v>404</v>
      </c>
      <c r="K13" s="85">
        <v>226</v>
      </c>
      <c r="L13" s="85">
        <v>184</v>
      </c>
      <c r="M13" s="85">
        <v>204</v>
      </c>
      <c r="N13" s="85">
        <v>132</v>
      </c>
      <c r="O13" s="167">
        <f>SUM(J13:N13)</f>
        <v>1150</v>
      </c>
      <c r="P13" s="168">
        <f t="shared" si="1"/>
        <v>1855</v>
      </c>
    </row>
    <row r="14" spans="3:16" ht="49.5" customHeight="1">
      <c r="C14" s="112" t="s">
        <v>88</v>
      </c>
      <c r="D14" s="113"/>
      <c r="E14" s="113"/>
      <c r="F14" s="85">
        <v>1631</v>
      </c>
      <c r="G14" s="85">
        <v>777</v>
      </c>
      <c r="H14" s="167">
        <f>SUM(F14:G14)</f>
        <v>2408</v>
      </c>
      <c r="I14" s="100">
        <v>0</v>
      </c>
      <c r="J14" s="85">
        <v>1539</v>
      </c>
      <c r="K14" s="85">
        <v>659</v>
      </c>
      <c r="L14" s="85">
        <v>504</v>
      </c>
      <c r="M14" s="85">
        <v>611</v>
      </c>
      <c r="N14" s="85">
        <v>318</v>
      </c>
      <c r="O14" s="167">
        <f>SUM(J14:N14)</f>
        <v>3631</v>
      </c>
      <c r="P14" s="168">
        <f t="shared" si="1"/>
        <v>6039</v>
      </c>
    </row>
    <row r="15" spans="3:16" ht="49.5" customHeight="1">
      <c r="C15" s="94" t="s">
        <v>89</v>
      </c>
      <c r="D15" s="95"/>
      <c r="E15" s="95"/>
      <c r="F15" s="85">
        <v>1987</v>
      </c>
      <c r="G15" s="85">
        <v>1274</v>
      </c>
      <c r="H15" s="167">
        <f>SUM(F15:G15)</f>
        <v>3261</v>
      </c>
      <c r="I15" s="100"/>
      <c r="J15" s="85">
        <v>2594</v>
      </c>
      <c r="K15" s="85">
        <v>1569</v>
      </c>
      <c r="L15" s="85">
        <v>1230</v>
      </c>
      <c r="M15" s="85">
        <v>1636</v>
      </c>
      <c r="N15" s="85">
        <v>905</v>
      </c>
      <c r="O15" s="167">
        <f>SUM(J15:N15)</f>
        <v>7934</v>
      </c>
      <c r="P15" s="168">
        <f t="shared" si="1"/>
        <v>11195</v>
      </c>
    </row>
    <row r="16" spans="3:16" ht="49.5" customHeight="1">
      <c r="C16" s="112" t="s">
        <v>90</v>
      </c>
      <c r="D16" s="113"/>
      <c r="E16" s="113"/>
      <c r="F16" s="85">
        <v>35</v>
      </c>
      <c r="G16" s="85">
        <v>40</v>
      </c>
      <c r="H16" s="167">
        <f>SUM(F16:G16)</f>
        <v>75</v>
      </c>
      <c r="I16" s="100">
        <v>0</v>
      </c>
      <c r="J16" s="85">
        <v>66</v>
      </c>
      <c r="K16" s="85">
        <v>36</v>
      </c>
      <c r="L16" s="85">
        <v>33</v>
      </c>
      <c r="M16" s="85">
        <v>44</v>
      </c>
      <c r="N16" s="85">
        <v>33</v>
      </c>
      <c r="O16" s="167">
        <f>SUM(J16:N16)</f>
        <v>212</v>
      </c>
      <c r="P16" s="168">
        <f t="shared" si="1"/>
        <v>287</v>
      </c>
    </row>
    <row r="17" spans="3:16" ht="49.5" customHeight="1" thickBot="1">
      <c r="C17" s="107" t="s">
        <v>14</v>
      </c>
      <c r="D17" s="108"/>
      <c r="E17" s="108"/>
      <c r="F17" s="86">
        <f>F12+F16</f>
        <v>4096</v>
      </c>
      <c r="G17" s="86">
        <f>G12+G16</f>
        <v>2353</v>
      </c>
      <c r="H17" s="86">
        <f>H12+H16</f>
        <v>6449</v>
      </c>
      <c r="I17" s="169">
        <v>0</v>
      </c>
      <c r="J17" s="86">
        <f aca="true" t="shared" si="2" ref="J17:O17">J12+J16</f>
        <v>4603</v>
      </c>
      <c r="K17" s="86">
        <f t="shared" si="2"/>
        <v>2490</v>
      </c>
      <c r="L17" s="86">
        <f t="shared" si="2"/>
        <v>1951</v>
      </c>
      <c r="M17" s="86">
        <f t="shared" si="2"/>
        <v>2495</v>
      </c>
      <c r="N17" s="86">
        <f t="shared" si="2"/>
        <v>1388</v>
      </c>
      <c r="O17" s="86">
        <f t="shared" si="2"/>
        <v>12927</v>
      </c>
      <c r="P17" s="170">
        <f t="shared" si="1"/>
        <v>19376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06"/>
      <c r="Q22" s="20"/>
    </row>
    <row r="23" spans="3:17" ht="49.5" customHeight="1">
      <c r="C23" s="88" t="s">
        <v>12</v>
      </c>
      <c r="D23" s="73"/>
      <c r="E23" s="73"/>
      <c r="F23" s="85">
        <v>1268</v>
      </c>
      <c r="G23" s="85">
        <v>1211</v>
      </c>
      <c r="H23" s="167">
        <f>SUM(F23:G23)</f>
        <v>2479</v>
      </c>
      <c r="I23" s="101"/>
      <c r="J23" s="85">
        <v>3391</v>
      </c>
      <c r="K23" s="85">
        <v>1864</v>
      </c>
      <c r="L23" s="85">
        <v>1087</v>
      </c>
      <c r="M23" s="85">
        <v>883</v>
      </c>
      <c r="N23" s="85">
        <v>345</v>
      </c>
      <c r="O23" s="167">
        <f>SUM(I23:N23)</f>
        <v>7570</v>
      </c>
      <c r="P23" s="168">
        <f>H23+O23</f>
        <v>10049</v>
      </c>
      <c r="Q23" s="20"/>
    </row>
    <row r="24" spans="3:16" ht="49.5" customHeight="1">
      <c r="C24" s="141" t="s">
        <v>13</v>
      </c>
      <c r="D24" s="142"/>
      <c r="E24" s="142"/>
      <c r="F24" s="85">
        <v>13</v>
      </c>
      <c r="G24" s="85">
        <v>16</v>
      </c>
      <c r="H24" s="167">
        <f>SUM(F24:G24)</f>
        <v>29</v>
      </c>
      <c r="I24" s="101"/>
      <c r="J24" s="85">
        <v>54</v>
      </c>
      <c r="K24" s="85">
        <v>28</v>
      </c>
      <c r="L24" s="85">
        <v>23</v>
      </c>
      <c r="M24" s="85">
        <v>20</v>
      </c>
      <c r="N24" s="85">
        <v>12</v>
      </c>
      <c r="O24" s="167">
        <f>SUM(I24:N24)</f>
        <v>137</v>
      </c>
      <c r="P24" s="168">
        <f>H24+O24</f>
        <v>166</v>
      </c>
    </row>
    <row r="25" spans="3:16" ht="49.5" customHeight="1" thickBot="1">
      <c r="C25" s="139" t="s">
        <v>14</v>
      </c>
      <c r="D25" s="140"/>
      <c r="E25" s="140"/>
      <c r="F25" s="86">
        <f>SUM(F23:F24)</f>
        <v>1281</v>
      </c>
      <c r="G25" s="86">
        <f>SUM(G23:G24)</f>
        <v>1227</v>
      </c>
      <c r="H25" s="171">
        <f>SUM(F25:G25)</f>
        <v>2508</v>
      </c>
      <c r="I25" s="172"/>
      <c r="J25" s="86">
        <f aca="true" t="shared" si="3" ref="J25:O25">SUM(J23:J24)</f>
        <v>3445</v>
      </c>
      <c r="K25" s="86">
        <f t="shared" si="3"/>
        <v>1892</v>
      </c>
      <c r="L25" s="86">
        <f t="shared" si="3"/>
        <v>1110</v>
      </c>
      <c r="M25" s="86">
        <f t="shared" si="3"/>
        <v>903</v>
      </c>
      <c r="N25" s="86">
        <f t="shared" si="3"/>
        <v>357</v>
      </c>
      <c r="O25" s="171">
        <f t="shared" si="3"/>
        <v>7707</v>
      </c>
      <c r="P25" s="170">
        <f>H25+O25</f>
        <v>10215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06"/>
      <c r="Q30" s="20"/>
    </row>
    <row r="31" spans="3:17" ht="49.5" customHeight="1">
      <c r="C31" s="88" t="s">
        <v>12</v>
      </c>
      <c r="D31" s="73"/>
      <c r="E31" s="73"/>
      <c r="F31" s="85">
        <v>18</v>
      </c>
      <c r="G31" s="85">
        <v>16</v>
      </c>
      <c r="H31" s="167">
        <f>SUM(F31:G31)</f>
        <v>34</v>
      </c>
      <c r="I31" s="101"/>
      <c r="J31" s="85">
        <v>1122</v>
      </c>
      <c r="K31" s="85">
        <v>699</v>
      </c>
      <c r="L31" s="85">
        <v>533</v>
      </c>
      <c r="M31" s="85">
        <v>544</v>
      </c>
      <c r="N31" s="85">
        <v>274</v>
      </c>
      <c r="O31" s="167">
        <f>SUM(I31:N31)</f>
        <v>3172</v>
      </c>
      <c r="P31" s="168">
        <f>H31+O31</f>
        <v>3206</v>
      </c>
      <c r="Q31" s="20"/>
    </row>
    <row r="32" spans="3:16" ht="49.5" customHeight="1">
      <c r="C32" s="141" t="s">
        <v>13</v>
      </c>
      <c r="D32" s="142"/>
      <c r="E32" s="142"/>
      <c r="F32" s="85">
        <v>0</v>
      </c>
      <c r="G32" s="85">
        <v>0</v>
      </c>
      <c r="H32" s="167">
        <f>SUM(F32:G32)</f>
        <v>0</v>
      </c>
      <c r="I32" s="101"/>
      <c r="J32" s="85">
        <v>8</v>
      </c>
      <c r="K32" s="85">
        <v>7</v>
      </c>
      <c r="L32" s="85">
        <v>4</v>
      </c>
      <c r="M32" s="85">
        <v>9</v>
      </c>
      <c r="N32" s="85">
        <v>5</v>
      </c>
      <c r="O32" s="167">
        <f>SUM(I32:N32)</f>
        <v>33</v>
      </c>
      <c r="P32" s="168">
        <f>H32+O32</f>
        <v>33</v>
      </c>
    </row>
    <row r="33" spans="3:16" ht="49.5" customHeight="1" thickBot="1">
      <c r="C33" s="139" t="s">
        <v>14</v>
      </c>
      <c r="D33" s="140"/>
      <c r="E33" s="140"/>
      <c r="F33" s="86">
        <f>SUM(F31:F32)</f>
        <v>18</v>
      </c>
      <c r="G33" s="86">
        <f>SUM(G31:G32)</f>
        <v>16</v>
      </c>
      <c r="H33" s="171">
        <f>SUM(F33:G33)</f>
        <v>34</v>
      </c>
      <c r="I33" s="172"/>
      <c r="J33" s="86">
        <f>SUM(J31:J32)</f>
        <v>1130</v>
      </c>
      <c r="K33" s="86">
        <f>SUM(K31:K32)</f>
        <v>706</v>
      </c>
      <c r="L33" s="86">
        <f>SUM(L31:L32)</f>
        <v>537</v>
      </c>
      <c r="M33" s="86">
        <f>SUM(M31:M32)</f>
        <v>553</v>
      </c>
      <c r="N33" s="86">
        <f>SUM(N31:N32)</f>
        <v>279</v>
      </c>
      <c r="O33" s="171">
        <f>SUM(I33:N33)</f>
        <v>3205</v>
      </c>
      <c r="P33" s="170">
        <f>H33+O33</f>
        <v>3239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34"/>
      <c r="P38" s="20"/>
      <c r="Q38" s="20"/>
    </row>
    <row r="39" spans="3:17" ht="49.5" customHeight="1">
      <c r="C39" s="91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7</v>
      </c>
      <c r="K39" s="173">
        <f>SUM(K40:K41)</f>
        <v>192</v>
      </c>
      <c r="L39" s="173">
        <f>SUM(L40:L41)</f>
        <v>504</v>
      </c>
      <c r="M39" s="173">
        <f>SUM(M40:M41)</f>
        <v>341</v>
      </c>
      <c r="N39" s="174">
        <f aca="true" t="shared" si="5" ref="N39:N47">SUM(I39:M39)</f>
        <v>1047</v>
      </c>
      <c r="O39" s="176">
        <f>H39+N39</f>
        <v>1047</v>
      </c>
      <c r="P39" s="20"/>
      <c r="Q39" s="20"/>
    </row>
    <row r="40" spans="3:15" ht="49.5" customHeight="1">
      <c r="C40" s="141" t="s">
        <v>12</v>
      </c>
      <c r="D40" s="142"/>
      <c r="E40" s="142"/>
      <c r="F40" s="85">
        <v>0</v>
      </c>
      <c r="G40" s="85">
        <v>0</v>
      </c>
      <c r="H40" s="167">
        <f t="shared" si="4"/>
        <v>0</v>
      </c>
      <c r="I40" s="102">
        <v>3</v>
      </c>
      <c r="J40" s="85">
        <v>7</v>
      </c>
      <c r="K40" s="85">
        <v>190</v>
      </c>
      <c r="L40" s="85">
        <v>503</v>
      </c>
      <c r="M40" s="85">
        <v>341</v>
      </c>
      <c r="N40" s="167">
        <f>SUM(I40:M40)</f>
        <v>1044</v>
      </c>
      <c r="O40" s="168">
        <f aca="true" t="shared" si="6" ref="O40:O50">H40+N40</f>
        <v>1044</v>
      </c>
    </row>
    <row r="41" spans="3:15" ht="49.5" customHeight="1" thickBot="1">
      <c r="C41" s="139" t="s">
        <v>13</v>
      </c>
      <c r="D41" s="140"/>
      <c r="E41" s="140"/>
      <c r="F41" s="86">
        <v>0</v>
      </c>
      <c r="G41" s="86">
        <v>0</v>
      </c>
      <c r="H41" s="171">
        <f t="shared" si="4"/>
        <v>0</v>
      </c>
      <c r="I41" s="103">
        <v>0</v>
      </c>
      <c r="J41" s="86">
        <v>0</v>
      </c>
      <c r="K41" s="86">
        <v>2</v>
      </c>
      <c r="L41" s="86">
        <v>1</v>
      </c>
      <c r="M41" s="86">
        <v>0</v>
      </c>
      <c r="N41" s="171">
        <f t="shared" si="5"/>
        <v>3</v>
      </c>
      <c r="O41" s="170">
        <f t="shared" si="6"/>
        <v>3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152</v>
      </c>
      <c r="J42" s="173">
        <f>SUM(J43:J44)</f>
        <v>128</v>
      </c>
      <c r="K42" s="173">
        <f>SUM(K43:K44)</f>
        <v>167</v>
      </c>
      <c r="L42" s="173">
        <f>SUM(L43:L44)</f>
        <v>220</v>
      </c>
      <c r="M42" s="173">
        <f>SUM(M43:M44)</f>
        <v>97</v>
      </c>
      <c r="N42" s="167">
        <f t="shared" si="5"/>
        <v>764</v>
      </c>
      <c r="O42" s="176">
        <f t="shared" si="6"/>
        <v>764</v>
      </c>
    </row>
    <row r="43" spans="3:15" ht="49.5" customHeight="1">
      <c r="C43" s="141" t="s">
        <v>12</v>
      </c>
      <c r="D43" s="142"/>
      <c r="E43" s="142"/>
      <c r="F43" s="85">
        <v>0</v>
      </c>
      <c r="G43" s="85">
        <v>0</v>
      </c>
      <c r="H43" s="167">
        <f t="shared" si="4"/>
        <v>0</v>
      </c>
      <c r="I43" s="102">
        <v>151</v>
      </c>
      <c r="J43" s="85">
        <v>128</v>
      </c>
      <c r="K43" s="85">
        <v>165</v>
      </c>
      <c r="L43" s="85">
        <v>211</v>
      </c>
      <c r="M43" s="85">
        <v>95</v>
      </c>
      <c r="N43" s="167">
        <f t="shared" si="5"/>
        <v>750</v>
      </c>
      <c r="O43" s="168">
        <f t="shared" si="6"/>
        <v>750</v>
      </c>
    </row>
    <row r="44" spans="3:15" ht="49.5" customHeight="1" thickBot="1">
      <c r="C44" s="139" t="s">
        <v>13</v>
      </c>
      <c r="D44" s="140"/>
      <c r="E44" s="140"/>
      <c r="F44" s="86">
        <v>0</v>
      </c>
      <c r="G44" s="86">
        <v>0</v>
      </c>
      <c r="H44" s="171">
        <f t="shared" si="4"/>
        <v>0</v>
      </c>
      <c r="I44" s="103">
        <v>1</v>
      </c>
      <c r="J44" s="86">
        <v>0</v>
      </c>
      <c r="K44" s="86">
        <v>2</v>
      </c>
      <c r="L44" s="86">
        <v>9</v>
      </c>
      <c r="M44" s="86">
        <v>2</v>
      </c>
      <c r="N44" s="171">
        <f t="shared" si="5"/>
        <v>14</v>
      </c>
      <c r="O44" s="170">
        <f t="shared" si="6"/>
        <v>14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6</v>
      </c>
      <c r="L45" s="173">
        <f>SUM(L46:L47)</f>
        <v>14</v>
      </c>
      <c r="M45" s="173">
        <f>SUM(M46:M47)</f>
        <v>8</v>
      </c>
      <c r="N45" s="174">
        <f>SUM(I45:M45)</f>
        <v>29</v>
      </c>
      <c r="O45" s="176">
        <f t="shared" si="6"/>
        <v>29</v>
      </c>
    </row>
    <row r="46" spans="3:15" ht="49.5" customHeight="1">
      <c r="C46" s="141" t="s">
        <v>12</v>
      </c>
      <c r="D46" s="142"/>
      <c r="E46" s="142"/>
      <c r="F46" s="85">
        <v>0</v>
      </c>
      <c r="G46" s="85">
        <v>0</v>
      </c>
      <c r="H46" s="167">
        <f t="shared" si="4"/>
        <v>0</v>
      </c>
      <c r="I46" s="102">
        <v>0</v>
      </c>
      <c r="J46" s="85">
        <v>1</v>
      </c>
      <c r="K46" s="85">
        <v>6</v>
      </c>
      <c r="L46" s="85">
        <v>14</v>
      </c>
      <c r="M46" s="85">
        <v>8</v>
      </c>
      <c r="N46" s="167">
        <f t="shared" si="5"/>
        <v>29</v>
      </c>
      <c r="O46" s="168">
        <f>H46+N46</f>
        <v>29</v>
      </c>
    </row>
    <row r="47" spans="3:15" ht="49.5" customHeight="1" thickBot="1">
      <c r="C47" s="139" t="s">
        <v>13</v>
      </c>
      <c r="D47" s="140"/>
      <c r="E47" s="140"/>
      <c r="F47" s="86">
        <v>0</v>
      </c>
      <c r="G47" s="86">
        <v>0</v>
      </c>
      <c r="H47" s="171">
        <f t="shared" si="4"/>
        <v>0</v>
      </c>
      <c r="I47" s="103">
        <v>0</v>
      </c>
      <c r="J47" s="86">
        <v>0</v>
      </c>
      <c r="K47" s="86">
        <v>0</v>
      </c>
      <c r="L47" s="86">
        <v>0</v>
      </c>
      <c r="M47" s="86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4</v>
      </c>
      <c r="J48" s="173">
        <f>SUM(J49:J50)</f>
        <v>10</v>
      </c>
      <c r="K48" s="173">
        <f>SUM(K49:K50)</f>
        <v>30</v>
      </c>
      <c r="L48" s="173">
        <f>SUM(L49:L50)</f>
        <v>161</v>
      </c>
      <c r="M48" s="173">
        <f>SUM(M49:M50)</f>
        <v>106</v>
      </c>
      <c r="N48" s="174">
        <f>SUM(I48:M48)</f>
        <v>311</v>
      </c>
      <c r="O48" s="176">
        <f>H48+N48</f>
        <v>311</v>
      </c>
    </row>
    <row r="49" spans="3:15" ht="49.5" customHeight="1">
      <c r="C49" s="141" t="s">
        <v>12</v>
      </c>
      <c r="D49" s="142"/>
      <c r="E49" s="142"/>
      <c r="F49" s="85">
        <v>0</v>
      </c>
      <c r="G49" s="85">
        <v>0</v>
      </c>
      <c r="H49" s="167">
        <f t="shared" si="4"/>
        <v>0</v>
      </c>
      <c r="I49" s="102">
        <v>4</v>
      </c>
      <c r="J49" s="85">
        <v>10</v>
      </c>
      <c r="K49" s="85">
        <v>30</v>
      </c>
      <c r="L49" s="85">
        <v>157</v>
      </c>
      <c r="M49" s="85">
        <v>104</v>
      </c>
      <c r="N49" s="167">
        <f>SUM(I49:M49)</f>
        <v>305</v>
      </c>
      <c r="O49" s="168">
        <f t="shared" si="6"/>
        <v>305</v>
      </c>
    </row>
    <row r="50" spans="3:15" ht="49.5" customHeight="1" thickBot="1">
      <c r="C50" s="139" t="s">
        <v>13</v>
      </c>
      <c r="D50" s="140"/>
      <c r="E50" s="140"/>
      <c r="F50" s="86">
        <v>0</v>
      </c>
      <c r="G50" s="86">
        <v>0</v>
      </c>
      <c r="H50" s="171">
        <f t="shared" si="4"/>
        <v>0</v>
      </c>
      <c r="I50" s="103">
        <v>0</v>
      </c>
      <c r="J50" s="86">
        <v>0</v>
      </c>
      <c r="K50" s="86">
        <v>0</v>
      </c>
      <c r="L50" s="86">
        <v>4</v>
      </c>
      <c r="M50" s="86">
        <v>2</v>
      </c>
      <c r="N50" s="171">
        <f>SUM(I50:M50)</f>
        <v>6</v>
      </c>
      <c r="O50" s="170">
        <f t="shared" si="6"/>
        <v>6</v>
      </c>
    </row>
    <row r="51" spans="3:15" ht="49.5" customHeight="1" thickBot="1">
      <c r="C51" s="137" t="s">
        <v>14</v>
      </c>
      <c r="D51" s="138"/>
      <c r="E51" s="138"/>
      <c r="F51" s="87">
        <v>0</v>
      </c>
      <c r="G51" s="87">
        <v>0</v>
      </c>
      <c r="H51" s="177">
        <f t="shared" si="4"/>
        <v>0</v>
      </c>
      <c r="I51" s="104">
        <v>157</v>
      </c>
      <c r="J51" s="87">
        <v>145</v>
      </c>
      <c r="K51" s="87">
        <v>394</v>
      </c>
      <c r="L51" s="87">
        <v>896</v>
      </c>
      <c r="M51" s="87">
        <v>548</v>
      </c>
      <c r="N51" s="177">
        <f>SUM(I51:M51)</f>
        <v>2140</v>
      </c>
      <c r="O51" s="178">
        <f>H51+N51</f>
        <v>2140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96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97" t="s">
        <v>7</v>
      </c>
      <c r="G8" s="97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2696</v>
      </c>
      <c r="G10" s="179">
        <f>SUM(G11,G17,G20,G25,G29,G30)</f>
        <v>2729</v>
      </c>
      <c r="H10" s="180">
        <f>SUM(F10:G10)</f>
        <v>5425</v>
      </c>
      <c r="I10" s="181"/>
      <c r="J10" s="179">
        <f>SUM(J11,J17,J20,J25,J29,J30)</f>
        <v>9851</v>
      </c>
      <c r="K10" s="179">
        <f>SUM(K11,K17,K20,K25,K29,K30)</f>
        <v>6030</v>
      </c>
      <c r="L10" s="179">
        <f>SUM(L11,L17,L20,L25,L29,L30)</f>
        <v>3596</v>
      </c>
      <c r="M10" s="179">
        <f>SUM(M11,M17,M20,M25,M29,M30)</f>
        <v>3033</v>
      </c>
      <c r="N10" s="179">
        <f>SUM(N11,N17,N20,N25,N29,N30)</f>
        <v>1355</v>
      </c>
      <c r="O10" s="180">
        <f>SUM(I10:N10)</f>
        <v>23865</v>
      </c>
      <c r="P10" s="182">
        <f>SUM(O10,H10)</f>
        <v>29290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151</v>
      </c>
      <c r="G11" s="183">
        <f>SUM(G12:G16)</f>
        <v>196</v>
      </c>
      <c r="H11" s="184">
        <f aca="true" t="shared" si="0" ref="H11:H74">SUM(F11:G11)</f>
        <v>347</v>
      </c>
      <c r="I11" s="185"/>
      <c r="J11" s="183">
        <f>SUM(J12:J16)</f>
        <v>2474</v>
      </c>
      <c r="K11" s="183">
        <f>SUM(K12:K16)</f>
        <v>1559</v>
      </c>
      <c r="L11" s="183">
        <f>SUM(L12:L16)</f>
        <v>934</v>
      </c>
      <c r="M11" s="183">
        <f>SUM(M12:M16)</f>
        <v>897</v>
      </c>
      <c r="N11" s="183">
        <f>SUM(N12:N16)</f>
        <v>520</v>
      </c>
      <c r="O11" s="184">
        <f aca="true" t="shared" si="1" ref="O11:O74">SUM(I11:N11)</f>
        <v>6384</v>
      </c>
      <c r="P11" s="186">
        <f aca="true" t="shared" si="2" ref="P11:P74">SUM(O11,H11)</f>
        <v>6731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3"/>
      <c r="J12" s="52">
        <v>1201</v>
      </c>
      <c r="K12" s="52">
        <v>591</v>
      </c>
      <c r="L12" s="52">
        <v>274</v>
      </c>
      <c r="M12" s="52">
        <v>216</v>
      </c>
      <c r="N12" s="52">
        <v>125</v>
      </c>
      <c r="O12" s="184">
        <f t="shared" si="1"/>
        <v>2407</v>
      </c>
      <c r="P12" s="186">
        <f t="shared" si="2"/>
        <v>2407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>SUM(F13:G13)</f>
        <v>1</v>
      </c>
      <c r="I13" s="83"/>
      <c r="J13" s="52">
        <v>7</v>
      </c>
      <c r="K13" s="52">
        <v>7</v>
      </c>
      <c r="L13" s="52">
        <v>19</v>
      </c>
      <c r="M13" s="52">
        <v>37</v>
      </c>
      <c r="N13" s="52">
        <v>58</v>
      </c>
      <c r="O13" s="184">
        <f t="shared" si="1"/>
        <v>128</v>
      </c>
      <c r="P13" s="186">
        <f t="shared" si="2"/>
        <v>129</v>
      </c>
    </row>
    <row r="14" spans="3:16" ht="30" customHeight="1">
      <c r="C14" s="28"/>
      <c r="D14" s="29"/>
      <c r="E14" s="31" t="s">
        <v>41</v>
      </c>
      <c r="F14" s="52">
        <v>54</v>
      </c>
      <c r="G14" s="52">
        <v>68</v>
      </c>
      <c r="H14" s="184">
        <f t="shared" si="0"/>
        <v>122</v>
      </c>
      <c r="I14" s="83"/>
      <c r="J14" s="52">
        <v>248</v>
      </c>
      <c r="K14" s="52">
        <v>155</v>
      </c>
      <c r="L14" s="52">
        <v>115</v>
      </c>
      <c r="M14" s="52">
        <v>136</v>
      </c>
      <c r="N14" s="52">
        <v>93</v>
      </c>
      <c r="O14" s="184">
        <f t="shared" si="1"/>
        <v>747</v>
      </c>
      <c r="P14" s="186">
        <f t="shared" si="2"/>
        <v>869</v>
      </c>
    </row>
    <row r="15" spans="3:16" ht="30" customHeight="1">
      <c r="C15" s="28"/>
      <c r="D15" s="29"/>
      <c r="E15" s="31" t="s">
        <v>42</v>
      </c>
      <c r="F15" s="52">
        <v>37</v>
      </c>
      <c r="G15" s="52">
        <v>64</v>
      </c>
      <c r="H15" s="184">
        <f t="shared" si="0"/>
        <v>101</v>
      </c>
      <c r="I15" s="83"/>
      <c r="J15" s="52">
        <v>173</v>
      </c>
      <c r="K15" s="52">
        <v>115</v>
      </c>
      <c r="L15" s="52">
        <v>64</v>
      </c>
      <c r="M15" s="52">
        <v>65</v>
      </c>
      <c r="N15" s="52">
        <v>28</v>
      </c>
      <c r="O15" s="184">
        <f t="shared" si="1"/>
        <v>445</v>
      </c>
      <c r="P15" s="186">
        <f t="shared" si="2"/>
        <v>546</v>
      </c>
    </row>
    <row r="16" spans="3:16" ht="30" customHeight="1">
      <c r="C16" s="28"/>
      <c r="D16" s="29"/>
      <c r="E16" s="31" t="s">
        <v>43</v>
      </c>
      <c r="F16" s="52">
        <v>60</v>
      </c>
      <c r="G16" s="52">
        <v>63</v>
      </c>
      <c r="H16" s="184">
        <f t="shared" si="0"/>
        <v>123</v>
      </c>
      <c r="I16" s="83"/>
      <c r="J16" s="52">
        <v>845</v>
      </c>
      <c r="K16" s="52">
        <v>691</v>
      </c>
      <c r="L16" s="52">
        <v>462</v>
      </c>
      <c r="M16" s="52">
        <v>443</v>
      </c>
      <c r="N16" s="52">
        <v>216</v>
      </c>
      <c r="O16" s="184">
        <f t="shared" si="1"/>
        <v>2657</v>
      </c>
      <c r="P16" s="186">
        <f t="shared" si="2"/>
        <v>2780</v>
      </c>
    </row>
    <row r="17" spans="3:16" ht="30" customHeight="1">
      <c r="C17" s="28"/>
      <c r="D17" s="32" t="s">
        <v>44</v>
      </c>
      <c r="E17" s="33"/>
      <c r="F17" s="183">
        <f>SUM(F18:F19)</f>
        <v>334</v>
      </c>
      <c r="G17" s="183">
        <f>SUM(G18:G19)</f>
        <v>282</v>
      </c>
      <c r="H17" s="184">
        <f t="shared" si="0"/>
        <v>616</v>
      </c>
      <c r="I17" s="185"/>
      <c r="J17" s="183">
        <f>SUM(J18:J19)</f>
        <v>2102</v>
      </c>
      <c r="K17" s="183">
        <f>SUM(K18:K19)</f>
        <v>1154</v>
      </c>
      <c r="L17" s="183">
        <f>SUM(L18:L19)</f>
        <v>616</v>
      </c>
      <c r="M17" s="183">
        <f>SUM(M18:M19)</f>
        <v>473</v>
      </c>
      <c r="N17" s="183">
        <f>SUM(N18:N19)</f>
        <v>159</v>
      </c>
      <c r="O17" s="184">
        <f t="shared" si="1"/>
        <v>4504</v>
      </c>
      <c r="P17" s="186">
        <f t="shared" si="2"/>
        <v>5120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1574</v>
      </c>
      <c r="K18" s="52">
        <v>900</v>
      </c>
      <c r="L18" s="52">
        <v>472</v>
      </c>
      <c r="M18" s="52">
        <v>388</v>
      </c>
      <c r="N18" s="52">
        <v>141</v>
      </c>
      <c r="O18" s="184">
        <f t="shared" si="1"/>
        <v>3475</v>
      </c>
      <c r="P18" s="186">
        <f t="shared" si="2"/>
        <v>3475</v>
      </c>
    </row>
    <row r="19" spans="3:16" ht="30" customHeight="1">
      <c r="C19" s="28"/>
      <c r="D19" s="29"/>
      <c r="E19" s="31" t="s">
        <v>46</v>
      </c>
      <c r="F19" s="52">
        <v>334</v>
      </c>
      <c r="G19" s="52">
        <v>282</v>
      </c>
      <c r="H19" s="184">
        <f t="shared" si="0"/>
        <v>616</v>
      </c>
      <c r="I19" s="83"/>
      <c r="J19" s="52">
        <f>527+1</f>
        <v>528</v>
      </c>
      <c r="K19" s="52">
        <v>254</v>
      </c>
      <c r="L19" s="52">
        <v>144</v>
      </c>
      <c r="M19" s="52">
        <v>85</v>
      </c>
      <c r="N19" s="52">
        <v>18</v>
      </c>
      <c r="O19" s="184">
        <f t="shared" si="1"/>
        <v>1029</v>
      </c>
      <c r="P19" s="186">
        <f t="shared" si="2"/>
        <v>1645</v>
      </c>
    </row>
    <row r="20" spans="3:16" ht="30" customHeight="1">
      <c r="C20" s="28"/>
      <c r="D20" s="32" t="s">
        <v>47</v>
      </c>
      <c r="E20" s="33"/>
      <c r="F20" s="183">
        <f>SUM(F21:F24)</f>
        <v>6</v>
      </c>
      <c r="G20" s="183">
        <f>SUM(G21:G24)</f>
        <v>7</v>
      </c>
      <c r="H20" s="184">
        <f t="shared" si="0"/>
        <v>13</v>
      </c>
      <c r="I20" s="185"/>
      <c r="J20" s="183">
        <f>SUM(J21:J24)</f>
        <v>129</v>
      </c>
      <c r="K20" s="183">
        <f>SUM(K21:K24)</f>
        <v>108</v>
      </c>
      <c r="L20" s="183">
        <f>SUM(L21:L24)</f>
        <v>157</v>
      </c>
      <c r="M20" s="183">
        <f>SUM(M21:M24)</f>
        <v>132</v>
      </c>
      <c r="N20" s="183">
        <f>SUM(N21:N24)</f>
        <v>53</v>
      </c>
      <c r="O20" s="184">
        <f t="shared" si="1"/>
        <v>579</v>
      </c>
      <c r="P20" s="186">
        <f t="shared" si="2"/>
        <v>592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4</v>
      </c>
      <c r="H21" s="184">
        <f t="shared" si="0"/>
        <v>8</v>
      </c>
      <c r="I21" s="83"/>
      <c r="J21" s="52">
        <v>105</v>
      </c>
      <c r="K21" s="52">
        <v>93</v>
      </c>
      <c r="L21" s="52">
        <v>142</v>
      </c>
      <c r="M21" s="52">
        <v>122</v>
      </c>
      <c r="N21" s="52">
        <v>51</v>
      </c>
      <c r="O21" s="184">
        <f t="shared" si="1"/>
        <v>513</v>
      </c>
      <c r="P21" s="186">
        <f t="shared" si="2"/>
        <v>521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3</v>
      </c>
      <c r="H22" s="184">
        <f t="shared" si="0"/>
        <v>5</v>
      </c>
      <c r="I22" s="83"/>
      <c r="J22" s="52">
        <v>24</v>
      </c>
      <c r="K22" s="52">
        <v>15</v>
      </c>
      <c r="L22" s="52">
        <v>15</v>
      </c>
      <c r="M22" s="52">
        <v>10</v>
      </c>
      <c r="N22" s="52">
        <v>2</v>
      </c>
      <c r="O22" s="184">
        <f t="shared" si="1"/>
        <v>66</v>
      </c>
      <c r="P22" s="186">
        <f t="shared" si="2"/>
        <v>71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990</v>
      </c>
      <c r="G25" s="183">
        <f>SUM(G26:G28)</f>
        <v>1036</v>
      </c>
      <c r="H25" s="184">
        <f t="shared" si="0"/>
        <v>2026</v>
      </c>
      <c r="I25" s="185"/>
      <c r="J25" s="183">
        <f>SUM(J26:J28)</f>
        <v>1776</v>
      </c>
      <c r="K25" s="183">
        <f>SUM(K26:K28)</f>
        <v>1395</v>
      </c>
      <c r="L25" s="183">
        <f>SUM(L26:L28)</f>
        <v>842</v>
      </c>
      <c r="M25" s="183">
        <f>SUM(M26:M28)</f>
        <v>667</v>
      </c>
      <c r="N25" s="183">
        <f>SUM(N26:N28)</f>
        <v>280</v>
      </c>
      <c r="O25" s="184">
        <f t="shared" si="1"/>
        <v>4960</v>
      </c>
      <c r="P25" s="186">
        <f t="shared" si="2"/>
        <v>6986</v>
      </c>
    </row>
    <row r="26" spans="3:16" ht="30" customHeight="1">
      <c r="C26" s="28"/>
      <c r="D26" s="29"/>
      <c r="E26" s="34" t="s">
        <v>52</v>
      </c>
      <c r="F26" s="52">
        <v>918</v>
      </c>
      <c r="G26" s="52">
        <v>1001</v>
      </c>
      <c r="H26" s="184">
        <f t="shared" si="0"/>
        <v>1919</v>
      </c>
      <c r="I26" s="83"/>
      <c r="J26" s="52">
        <v>1726</v>
      </c>
      <c r="K26" s="52">
        <v>1361</v>
      </c>
      <c r="L26" s="52">
        <v>820</v>
      </c>
      <c r="M26" s="52">
        <v>654</v>
      </c>
      <c r="N26" s="52">
        <v>275</v>
      </c>
      <c r="O26" s="184">
        <f t="shared" si="1"/>
        <v>4836</v>
      </c>
      <c r="P26" s="186">
        <f t="shared" si="2"/>
        <v>6755</v>
      </c>
    </row>
    <row r="27" spans="3:16" ht="30" customHeight="1">
      <c r="C27" s="28"/>
      <c r="D27" s="29"/>
      <c r="E27" s="34" t="s">
        <v>53</v>
      </c>
      <c r="F27" s="52">
        <v>27</v>
      </c>
      <c r="G27" s="52">
        <v>17</v>
      </c>
      <c r="H27" s="184">
        <f t="shared" si="0"/>
        <v>44</v>
      </c>
      <c r="I27" s="83"/>
      <c r="J27" s="52">
        <v>26</v>
      </c>
      <c r="K27" s="52">
        <v>22</v>
      </c>
      <c r="L27" s="52">
        <v>8</v>
      </c>
      <c r="M27" s="52">
        <v>8</v>
      </c>
      <c r="N27" s="52">
        <v>3</v>
      </c>
      <c r="O27" s="184">
        <f t="shared" si="1"/>
        <v>67</v>
      </c>
      <c r="P27" s="186">
        <f t="shared" si="2"/>
        <v>111</v>
      </c>
    </row>
    <row r="28" spans="3:16" ht="30" customHeight="1">
      <c r="C28" s="28"/>
      <c r="D28" s="29"/>
      <c r="E28" s="34" t="s">
        <v>54</v>
      </c>
      <c r="F28" s="52">
        <v>45</v>
      </c>
      <c r="G28" s="52">
        <v>18</v>
      </c>
      <c r="H28" s="184">
        <f t="shared" si="0"/>
        <v>63</v>
      </c>
      <c r="I28" s="83"/>
      <c r="J28" s="52">
        <v>24</v>
      </c>
      <c r="K28" s="52">
        <v>12</v>
      </c>
      <c r="L28" s="52">
        <v>14</v>
      </c>
      <c r="M28" s="52">
        <v>5</v>
      </c>
      <c r="N28" s="52">
        <v>2</v>
      </c>
      <c r="O28" s="184">
        <f t="shared" si="1"/>
        <v>57</v>
      </c>
      <c r="P28" s="186">
        <f t="shared" si="2"/>
        <v>120</v>
      </c>
    </row>
    <row r="29" spans="3:16" ht="30" customHeight="1">
      <c r="C29" s="28"/>
      <c r="D29" s="36" t="s">
        <v>55</v>
      </c>
      <c r="E29" s="37"/>
      <c r="F29" s="52">
        <v>23</v>
      </c>
      <c r="G29" s="52">
        <v>12</v>
      </c>
      <c r="H29" s="184">
        <f t="shared" si="0"/>
        <v>35</v>
      </c>
      <c r="I29" s="83"/>
      <c r="J29" s="52">
        <v>83</v>
      </c>
      <c r="K29" s="52">
        <v>66</v>
      </c>
      <c r="L29" s="52">
        <v>56</v>
      </c>
      <c r="M29" s="52">
        <v>54</v>
      </c>
      <c r="N29" s="52">
        <v>15</v>
      </c>
      <c r="O29" s="184">
        <f t="shared" si="1"/>
        <v>274</v>
      </c>
      <c r="P29" s="186">
        <f t="shared" si="2"/>
        <v>309</v>
      </c>
    </row>
    <row r="30" spans="3:16" ht="30" customHeight="1" thickBot="1">
      <c r="C30" s="38"/>
      <c r="D30" s="39" t="s">
        <v>56</v>
      </c>
      <c r="E30" s="40"/>
      <c r="F30" s="54">
        <v>1192</v>
      </c>
      <c r="G30" s="54">
        <v>1196</v>
      </c>
      <c r="H30" s="187">
        <f t="shared" si="0"/>
        <v>2388</v>
      </c>
      <c r="I30" s="84"/>
      <c r="J30" s="54">
        <f>3286+1</f>
        <v>3287</v>
      </c>
      <c r="K30" s="54">
        <v>1748</v>
      </c>
      <c r="L30" s="54">
        <v>991</v>
      </c>
      <c r="M30" s="54">
        <v>810</v>
      </c>
      <c r="N30" s="54">
        <v>328</v>
      </c>
      <c r="O30" s="187">
        <f t="shared" si="1"/>
        <v>7164</v>
      </c>
      <c r="P30" s="188">
        <f t="shared" si="2"/>
        <v>9552</v>
      </c>
    </row>
    <row r="31" spans="3:16" ht="30" customHeight="1">
      <c r="C31" s="25" t="s">
        <v>57</v>
      </c>
      <c r="D31" s="41"/>
      <c r="E31" s="42"/>
      <c r="F31" s="179">
        <f>SUM(F32:F40)</f>
        <v>18</v>
      </c>
      <c r="G31" s="179">
        <f>SUM(G32:G40)</f>
        <v>18</v>
      </c>
      <c r="H31" s="180">
        <f t="shared" si="0"/>
        <v>36</v>
      </c>
      <c r="I31" s="181"/>
      <c r="J31" s="179">
        <f>SUM(J32:J40)</f>
        <v>1212</v>
      </c>
      <c r="K31" s="179">
        <f>SUM(K32:K40)</f>
        <v>771</v>
      </c>
      <c r="L31" s="179">
        <f>SUM(L32:L40)</f>
        <v>608</v>
      </c>
      <c r="M31" s="179">
        <f>SUM(M32:M40)</f>
        <v>594</v>
      </c>
      <c r="N31" s="179">
        <f>SUM(N32:N40)</f>
        <v>288</v>
      </c>
      <c r="O31" s="180">
        <f t="shared" si="1"/>
        <v>3473</v>
      </c>
      <c r="P31" s="182">
        <f t="shared" si="2"/>
        <v>3509</v>
      </c>
    </row>
    <row r="32" spans="3:16" ht="30" customHeight="1">
      <c r="C32" s="43"/>
      <c r="D32" s="36" t="s">
        <v>58</v>
      </c>
      <c r="E32" s="37"/>
      <c r="F32" s="98">
        <v>0</v>
      </c>
      <c r="G32" s="98">
        <v>0</v>
      </c>
      <c r="H32" s="189">
        <f t="shared" si="0"/>
        <v>0</v>
      </c>
      <c r="I32" s="53"/>
      <c r="J32" s="98">
        <v>85</v>
      </c>
      <c r="K32" s="98">
        <v>147</v>
      </c>
      <c r="L32" s="98">
        <v>105</v>
      </c>
      <c r="M32" s="98">
        <v>91</v>
      </c>
      <c r="N32" s="98">
        <v>14</v>
      </c>
      <c r="O32" s="189">
        <f t="shared" si="1"/>
        <v>442</v>
      </c>
      <c r="P32" s="190">
        <f t="shared" si="2"/>
        <v>442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837</v>
      </c>
      <c r="K34" s="52">
        <v>431</v>
      </c>
      <c r="L34" s="52">
        <v>228</v>
      </c>
      <c r="M34" s="52">
        <v>125</v>
      </c>
      <c r="N34" s="52">
        <v>38</v>
      </c>
      <c r="O34" s="184">
        <f t="shared" si="1"/>
        <v>1659</v>
      </c>
      <c r="P34" s="186">
        <f t="shared" si="2"/>
        <v>1659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0</v>
      </c>
      <c r="H35" s="183">
        <f t="shared" si="0"/>
        <v>0</v>
      </c>
      <c r="I35" s="83"/>
      <c r="J35" s="52">
        <v>42</v>
      </c>
      <c r="K35" s="52">
        <v>32</v>
      </c>
      <c r="L35" s="52">
        <v>42</v>
      </c>
      <c r="M35" s="52">
        <v>28</v>
      </c>
      <c r="N35" s="52">
        <v>15</v>
      </c>
      <c r="O35" s="184">
        <f t="shared" si="1"/>
        <v>159</v>
      </c>
      <c r="P35" s="186">
        <f t="shared" si="2"/>
        <v>159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17</v>
      </c>
      <c r="H36" s="183">
        <f t="shared" si="0"/>
        <v>35</v>
      </c>
      <c r="I36" s="83"/>
      <c r="J36" s="52">
        <v>108</v>
      </c>
      <c r="K36" s="52">
        <v>58</v>
      </c>
      <c r="L36" s="52">
        <v>48</v>
      </c>
      <c r="M36" s="52">
        <v>31</v>
      </c>
      <c r="N36" s="52">
        <v>3</v>
      </c>
      <c r="O36" s="184">
        <f t="shared" si="1"/>
        <v>248</v>
      </c>
      <c r="P36" s="186">
        <f t="shared" si="2"/>
        <v>283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134</v>
      </c>
      <c r="K37" s="52">
        <v>97</v>
      </c>
      <c r="L37" s="52">
        <v>96</v>
      </c>
      <c r="M37" s="52">
        <v>58</v>
      </c>
      <c r="N37" s="52">
        <v>29</v>
      </c>
      <c r="O37" s="184">
        <f t="shared" si="1"/>
        <v>414</v>
      </c>
      <c r="P37" s="186">
        <f t="shared" si="2"/>
        <v>415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88</v>
      </c>
      <c r="M39" s="52">
        <v>250</v>
      </c>
      <c r="N39" s="52">
        <v>185</v>
      </c>
      <c r="O39" s="184">
        <f t="shared" si="1"/>
        <v>527</v>
      </c>
      <c r="P39" s="186">
        <f t="shared" si="2"/>
        <v>527</v>
      </c>
    </row>
    <row r="40" spans="3:16" ht="30" customHeight="1" thickBot="1">
      <c r="C40" s="38"/>
      <c r="D40" s="149" t="s">
        <v>65</v>
      </c>
      <c r="E40" s="150"/>
      <c r="F40" s="99">
        <v>0</v>
      </c>
      <c r="G40" s="99">
        <v>0</v>
      </c>
      <c r="H40" s="191">
        <f t="shared" si="0"/>
        <v>0</v>
      </c>
      <c r="I40" s="55"/>
      <c r="J40" s="99">
        <v>5</v>
      </c>
      <c r="K40" s="99">
        <v>3</v>
      </c>
      <c r="L40" s="99">
        <v>1</v>
      </c>
      <c r="M40" s="99">
        <v>11</v>
      </c>
      <c r="N40" s="99">
        <v>4</v>
      </c>
      <c r="O40" s="191">
        <f t="shared" si="1"/>
        <v>24</v>
      </c>
      <c r="P40" s="192">
        <f t="shared" si="2"/>
        <v>24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160</v>
      </c>
      <c r="K41" s="179">
        <f>SUM(K42:K45)</f>
        <v>146</v>
      </c>
      <c r="L41" s="179">
        <f>SUM(L42:L45)</f>
        <v>399</v>
      </c>
      <c r="M41" s="179">
        <f>SUM(M42:M45)</f>
        <v>911</v>
      </c>
      <c r="N41" s="179">
        <f>SUM(N42:N45)</f>
        <v>553</v>
      </c>
      <c r="O41" s="180">
        <f t="shared" si="1"/>
        <v>2169</v>
      </c>
      <c r="P41" s="182">
        <f t="shared" si="2"/>
        <v>2169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7</v>
      </c>
      <c r="L42" s="52">
        <v>192</v>
      </c>
      <c r="M42" s="52">
        <v>505</v>
      </c>
      <c r="N42" s="52">
        <v>341</v>
      </c>
      <c r="O42" s="194">
        <f t="shared" si="1"/>
        <v>1048</v>
      </c>
      <c r="P42" s="186">
        <f t="shared" si="2"/>
        <v>1048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153</v>
      </c>
      <c r="K43" s="52">
        <v>128</v>
      </c>
      <c r="L43" s="52">
        <v>171</v>
      </c>
      <c r="M43" s="52">
        <v>230</v>
      </c>
      <c r="N43" s="52">
        <v>98</v>
      </c>
      <c r="O43" s="194">
        <f t="shared" si="1"/>
        <v>780</v>
      </c>
      <c r="P43" s="186">
        <f t="shared" si="2"/>
        <v>780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14</v>
      </c>
      <c r="N44" s="52">
        <v>8</v>
      </c>
      <c r="O44" s="194">
        <f t="shared" si="1"/>
        <v>29</v>
      </c>
      <c r="P44" s="186">
        <f t="shared" si="2"/>
        <v>29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4</v>
      </c>
      <c r="K45" s="54">
        <v>10</v>
      </c>
      <c r="L45" s="54">
        <v>30</v>
      </c>
      <c r="M45" s="54">
        <v>162</v>
      </c>
      <c r="N45" s="54">
        <v>106</v>
      </c>
      <c r="O45" s="196">
        <f t="shared" si="1"/>
        <v>312</v>
      </c>
      <c r="P45" s="188">
        <f t="shared" si="2"/>
        <v>312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2714</v>
      </c>
      <c r="G46" s="197">
        <f>SUM(G10,G31,G41)</f>
        <v>2747</v>
      </c>
      <c r="H46" s="198">
        <f t="shared" si="0"/>
        <v>5461</v>
      </c>
      <c r="I46" s="199"/>
      <c r="J46" s="197">
        <f>SUM(J10,J31,J41)</f>
        <v>11223</v>
      </c>
      <c r="K46" s="197">
        <f>SUM(K10,K31,K41)</f>
        <v>6947</v>
      </c>
      <c r="L46" s="197">
        <f>SUM(L10,L31,L41)</f>
        <v>4603</v>
      </c>
      <c r="M46" s="197">
        <f>SUM(M10,M31,M41)</f>
        <v>4538</v>
      </c>
      <c r="N46" s="197">
        <f>SUM(N10,N31,N41)</f>
        <v>2196</v>
      </c>
      <c r="O46" s="198">
        <f t="shared" si="1"/>
        <v>29507</v>
      </c>
      <c r="P46" s="200">
        <f t="shared" si="2"/>
        <v>34968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2304420</v>
      </c>
      <c r="G48" s="179">
        <f>SUM(G49,G55,G58,G63,G67,G68)</f>
        <v>3211989</v>
      </c>
      <c r="H48" s="180">
        <f t="shared" si="0"/>
        <v>5516409</v>
      </c>
      <c r="I48" s="181"/>
      <c r="J48" s="179">
        <f>SUM(J49,J55,J58,J63,J67,J68)</f>
        <v>27200826</v>
      </c>
      <c r="K48" s="179">
        <f>SUM(K49,K55,K58,K63,K67,K68)</f>
        <v>19613922</v>
      </c>
      <c r="L48" s="179">
        <f>SUM(L49,L55,L58,L63,L67,L68)</f>
        <v>15667254</v>
      </c>
      <c r="M48" s="179">
        <f>SUM(M49,M55,M58,M63,M67,M68)</f>
        <v>16036691</v>
      </c>
      <c r="N48" s="179">
        <f>SUM(N49,N55,N58,N63,N67,N68)</f>
        <v>8228864</v>
      </c>
      <c r="O48" s="180">
        <f t="shared" si="1"/>
        <v>86747557</v>
      </c>
      <c r="P48" s="182">
        <f t="shared" si="2"/>
        <v>92263966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259373</v>
      </c>
      <c r="G49" s="183">
        <f>SUM(G50:G54)</f>
        <v>526559</v>
      </c>
      <c r="H49" s="184">
        <f t="shared" si="0"/>
        <v>785932</v>
      </c>
      <c r="I49" s="185"/>
      <c r="J49" s="183">
        <f>SUM(J50:J54)</f>
        <v>5875001</v>
      </c>
      <c r="K49" s="183">
        <f>SUM(K50:K54)</f>
        <v>3797739</v>
      </c>
      <c r="L49" s="183">
        <f>SUM(L50:L54)</f>
        <v>2834227</v>
      </c>
      <c r="M49" s="183">
        <f>SUM(M50:M54)</f>
        <v>3338445</v>
      </c>
      <c r="N49" s="183">
        <f>SUM(N50:N54)</f>
        <v>2912892</v>
      </c>
      <c r="O49" s="184">
        <f t="shared" si="1"/>
        <v>18758304</v>
      </c>
      <c r="P49" s="186">
        <f t="shared" si="2"/>
        <v>19544236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3590371</v>
      </c>
      <c r="K50" s="52">
        <v>2112868</v>
      </c>
      <c r="L50" s="52">
        <v>1614166</v>
      </c>
      <c r="M50" s="52">
        <v>1853886</v>
      </c>
      <c r="N50" s="52">
        <v>1724419</v>
      </c>
      <c r="O50" s="194">
        <f t="shared" si="1"/>
        <v>10895710</v>
      </c>
      <c r="P50" s="186">
        <f t="shared" si="2"/>
        <v>10895710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3694</v>
      </c>
      <c r="H51" s="184">
        <f t="shared" si="0"/>
        <v>3694</v>
      </c>
      <c r="I51" s="83"/>
      <c r="J51" s="52">
        <v>18787</v>
      </c>
      <c r="K51" s="52">
        <v>37291</v>
      </c>
      <c r="L51" s="52">
        <v>121397</v>
      </c>
      <c r="M51" s="52">
        <v>254132</v>
      </c>
      <c r="N51" s="52">
        <v>404290</v>
      </c>
      <c r="O51" s="194">
        <f t="shared" si="1"/>
        <v>835897</v>
      </c>
      <c r="P51" s="186">
        <f t="shared" si="2"/>
        <v>839591</v>
      </c>
    </row>
    <row r="52" spans="3:16" ht="30" customHeight="1">
      <c r="C52" s="28"/>
      <c r="D52" s="29"/>
      <c r="E52" s="31" t="s">
        <v>41</v>
      </c>
      <c r="F52" s="52">
        <v>124364</v>
      </c>
      <c r="G52" s="52">
        <v>227970</v>
      </c>
      <c r="H52" s="184">
        <f t="shared" si="0"/>
        <v>352334</v>
      </c>
      <c r="I52" s="83"/>
      <c r="J52" s="52">
        <v>922133</v>
      </c>
      <c r="K52" s="52">
        <v>654416</v>
      </c>
      <c r="L52" s="52">
        <v>459719</v>
      </c>
      <c r="M52" s="52">
        <v>580531</v>
      </c>
      <c r="N52" s="52">
        <v>488824</v>
      </c>
      <c r="O52" s="194">
        <f t="shared" si="1"/>
        <v>3105623</v>
      </c>
      <c r="P52" s="186">
        <f t="shared" si="2"/>
        <v>3457957</v>
      </c>
    </row>
    <row r="53" spans="3:16" ht="30" customHeight="1">
      <c r="C53" s="28"/>
      <c r="D53" s="29"/>
      <c r="E53" s="31" t="s">
        <v>42</v>
      </c>
      <c r="F53" s="52">
        <v>89140</v>
      </c>
      <c r="G53" s="52">
        <v>232612</v>
      </c>
      <c r="H53" s="184">
        <f t="shared" si="0"/>
        <v>321752</v>
      </c>
      <c r="I53" s="83"/>
      <c r="J53" s="52">
        <v>669653</v>
      </c>
      <c r="K53" s="52">
        <v>460432</v>
      </c>
      <c r="L53" s="52">
        <v>272752</v>
      </c>
      <c r="M53" s="52">
        <v>307106</v>
      </c>
      <c r="N53" s="52">
        <v>123015</v>
      </c>
      <c r="O53" s="194">
        <f t="shared" si="1"/>
        <v>1832958</v>
      </c>
      <c r="P53" s="186">
        <f t="shared" si="2"/>
        <v>2154710</v>
      </c>
    </row>
    <row r="54" spans="3:16" ht="30" customHeight="1">
      <c r="C54" s="28"/>
      <c r="D54" s="29"/>
      <c r="E54" s="31" t="s">
        <v>43</v>
      </c>
      <c r="F54" s="52">
        <v>45869</v>
      </c>
      <c r="G54" s="52">
        <v>62283</v>
      </c>
      <c r="H54" s="184">
        <f t="shared" si="0"/>
        <v>108152</v>
      </c>
      <c r="I54" s="83"/>
      <c r="J54" s="52">
        <v>674057</v>
      </c>
      <c r="K54" s="52">
        <v>532732</v>
      </c>
      <c r="L54" s="52">
        <v>366193</v>
      </c>
      <c r="M54" s="52">
        <v>342790</v>
      </c>
      <c r="N54" s="52">
        <v>172344</v>
      </c>
      <c r="O54" s="194">
        <f t="shared" si="1"/>
        <v>2088116</v>
      </c>
      <c r="P54" s="186">
        <f t="shared" si="2"/>
        <v>2196268</v>
      </c>
    </row>
    <row r="55" spans="3:16" ht="30" customHeight="1">
      <c r="C55" s="28"/>
      <c r="D55" s="32" t="s">
        <v>44</v>
      </c>
      <c r="E55" s="33"/>
      <c r="F55" s="183">
        <f>SUM(F56:F57)</f>
        <v>808056</v>
      </c>
      <c r="G55" s="183">
        <f>SUM(G56:G57)</f>
        <v>1269253</v>
      </c>
      <c r="H55" s="184">
        <f t="shared" si="0"/>
        <v>2077309</v>
      </c>
      <c r="I55" s="185"/>
      <c r="J55" s="183">
        <f>SUM(J56:J57)</f>
        <v>13512949</v>
      </c>
      <c r="K55" s="183">
        <f>SUM(K56:K57)</f>
        <v>9508589</v>
      </c>
      <c r="L55" s="183">
        <f>SUM(L56:L57)</f>
        <v>6299343</v>
      </c>
      <c r="M55" s="183">
        <f>SUM(M56:M57)</f>
        <v>6437198</v>
      </c>
      <c r="N55" s="183">
        <f>SUM(N56:N57)</f>
        <v>2930385</v>
      </c>
      <c r="O55" s="184">
        <f t="shared" si="1"/>
        <v>38688464</v>
      </c>
      <c r="P55" s="186">
        <f t="shared" si="2"/>
        <v>40765773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10770211</v>
      </c>
      <c r="K56" s="52">
        <v>7776316</v>
      </c>
      <c r="L56" s="52">
        <v>5190265</v>
      </c>
      <c r="M56" s="52">
        <v>5603664</v>
      </c>
      <c r="N56" s="52">
        <v>2711193</v>
      </c>
      <c r="O56" s="184">
        <f t="shared" si="1"/>
        <v>32051649</v>
      </c>
      <c r="P56" s="186">
        <f t="shared" si="2"/>
        <v>32051649</v>
      </c>
    </row>
    <row r="57" spans="3:16" ht="30" customHeight="1">
      <c r="C57" s="28"/>
      <c r="D57" s="29"/>
      <c r="E57" s="31" t="s">
        <v>46</v>
      </c>
      <c r="F57" s="52">
        <v>808056</v>
      </c>
      <c r="G57" s="52">
        <v>1269253</v>
      </c>
      <c r="H57" s="184">
        <f t="shared" si="0"/>
        <v>2077309</v>
      </c>
      <c r="I57" s="83"/>
      <c r="J57" s="52">
        <f>2742182+556</f>
        <v>2742738</v>
      </c>
      <c r="K57" s="52">
        <v>1732273</v>
      </c>
      <c r="L57" s="52">
        <v>1109078</v>
      </c>
      <c r="M57" s="52">
        <v>833534</v>
      </c>
      <c r="N57" s="52">
        <v>219192</v>
      </c>
      <c r="O57" s="184">
        <f t="shared" si="1"/>
        <v>6636815</v>
      </c>
      <c r="P57" s="186">
        <f t="shared" si="2"/>
        <v>8714124</v>
      </c>
    </row>
    <row r="58" spans="3:16" ht="30" customHeight="1">
      <c r="C58" s="28"/>
      <c r="D58" s="32" t="s">
        <v>47</v>
      </c>
      <c r="E58" s="33"/>
      <c r="F58" s="183">
        <f>SUM(F59:F62)</f>
        <v>11960</v>
      </c>
      <c r="G58" s="183">
        <f>SUM(G59:G62)</f>
        <v>29177</v>
      </c>
      <c r="H58" s="184">
        <f t="shared" si="0"/>
        <v>41137</v>
      </c>
      <c r="I58" s="185"/>
      <c r="J58" s="183">
        <f>SUM(J59:J62)</f>
        <v>722680</v>
      </c>
      <c r="K58" s="183">
        <f>SUM(K59:K62)</f>
        <v>942114</v>
      </c>
      <c r="L58" s="183">
        <f>SUM(L59:L62)</f>
        <v>2396187</v>
      </c>
      <c r="M58" s="183">
        <f>SUM(M59:M62)</f>
        <v>2544131</v>
      </c>
      <c r="N58" s="183">
        <f>SUM(N59:N62)</f>
        <v>923132</v>
      </c>
      <c r="O58" s="184">
        <f t="shared" si="1"/>
        <v>7528244</v>
      </c>
      <c r="P58" s="186">
        <f t="shared" si="2"/>
        <v>7569381</v>
      </c>
    </row>
    <row r="59" spans="3:16" ht="30" customHeight="1">
      <c r="C59" s="28"/>
      <c r="D59" s="29"/>
      <c r="E59" s="31" t="s">
        <v>48</v>
      </c>
      <c r="F59" s="52">
        <v>7021</v>
      </c>
      <c r="G59" s="52">
        <v>19045</v>
      </c>
      <c r="H59" s="184">
        <f t="shared" si="0"/>
        <v>26066</v>
      </c>
      <c r="I59" s="83"/>
      <c r="J59" s="52">
        <v>557757</v>
      </c>
      <c r="K59" s="52">
        <v>851525</v>
      </c>
      <c r="L59" s="52">
        <v>2230106</v>
      </c>
      <c r="M59" s="52">
        <v>2439810</v>
      </c>
      <c r="N59" s="52">
        <v>903375</v>
      </c>
      <c r="O59" s="184">
        <f t="shared" si="1"/>
        <v>6982573</v>
      </c>
      <c r="P59" s="186">
        <f t="shared" si="2"/>
        <v>7008639</v>
      </c>
    </row>
    <row r="60" spans="3:16" ht="30" customHeight="1">
      <c r="C60" s="28"/>
      <c r="D60" s="29"/>
      <c r="E60" s="34" t="s">
        <v>49</v>
      </c>
      <c r="F60" s="52">
        <v>4939</v>
      </c>
      <c r="G60" s="52">
        <v>10132</v>
      </c>
      <c r="H60" s="184">
        <f t="shared" si="0"/>
        <v>15071</v>
      </c>
      <c r="I60" s="83"/>
      <c r="J60" s="52">
        <v>164923</v>
      </c>
      <c r="K60" s="52">
        <v>90589</v>
      </c>
      <c r="L60" s="52">
        <v>166081</v>
      </c>
      <c r="M60" s="52">
        <v>104321</v>
      </c>
      <c r="N60" s="52">
        <v>19757</v>
      </c>
      <c r="O60" s="184">
        <f t="shared" si="1"/>
        <v>545671</v>
      </c>
      <c r="P60" s="186">
        <f t="shared" si="2"/>
        <v>560742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538748</v>
      </c>
      <c r="G63" s="183">
        <f>SUM(G64)</f>
        <v>735550</v>
      </c>
      <c r="H63" s="184">
        <f t="shared" si="0"/>
        <v>1274298</v>
      </c>
      <c r="I63" s="185"/>
      <c r="J63" s="183">
        <f>SUM(J64)</f>
        <v>1439301</v>
      </c>
      <c r="K63" s="183">
        <f>SUM(K64)</f>
        <v>1903859</v>
      </c>
      <c r="L63" s="183">
        <f>SUM(L64)</f>
        <v>1399335</v>
      </c>
      <c r="M63" s="183">
        <f>SUM(M64)</f>
        <v>1186239</v>
      </c>
      <c r="N63" s="183">
        <f>SUM(N64)</f>
        <v>585287</v>
      </c>
      <c r="O63" s="184">
        <f t="shared" si="1"/>
        <v>6514021</v>
      </c>
      <c r="P63" s="186">
        <f t="shared" si="2"/>
        <v>7788319</v>
      </c>
    </row>
    <row r="64" spans="3:16" ht="30" customHeight="1">
      <c r="C64" s="28"/>
      <c r="D64" s="29"/>
      <c r="E64" s="34" t="s">
        <v>52</v>
      </c>
      <c r="F64" s="52">
        <v>538748</v>
      </c>
      <c r="G64" s="52">
        <v>735550</v>
      </c>
      <c r="H64" s="184">
        <f t="shared" si="0"/>
        <v>1274298</v>
      </c>
      <c r="I64" s="83"/>
      <c r="J64" s="52">
        <v>1439301</v>
      </c>
      <c r="K64" s="52">
        <v>1903859</v>
      </c>
      <c r="L64" s="52">
        <v>1399335</v>
      </c>
      <c r="M64" s="52">
        <v>1186239</v>
      </c>
      <c r="N64" s="52">
        <v>585287</v>
      </c>
      <c r="O64" s="184">
        <f t="shared" si="1"/>
        <v>6514021</v>
      </c>
      <c r="P64" s="186">
        <f t="shared" si="2"/>
        <v>7788319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146787</v>
      </c>
      <c r="G67" s="52">
        <v>113502</v>
      </c>
      <c r="H67" s="184">
        <f t="shared" si="0"/>
        <v>260289</v>
      </c>
      <c r="I67" s="83"/>
      <c r="J67" s="52">
        <v>1372272</v>
      </c>
      <c r="K67" s="52">
        <v>1184295</v>
      </c>
      <c r="L67" s="52">
        <v>1128030</v>
      </c>
      <c r="M67" s="52">
        <v>1236811</v>
      </c>
      <c r="N67" s="52">
        <v>364795</v>
      </c>
      <c r="O67" s="184">
        <f t="shared" si="1"/>
        <v>5286203</v>
      </c>
      <c r="P67" s="186">
        <f t="shared" si="2"/>
        <v>5546492</v>
      </c>
    </row>
    <row r="68" spans="3:16" ht="30" customHeight="1" thickBot="1">
      <c r="C68" s="38"/>
      <c r="D68" s="39" t="s">
        <v>56</v>
      </c>
      <c r="E68" s="40"/>
      <c r="F68" s="54">
        <v>539496</v>
      </c>
      <c r="G68" s="54">
        <v>537948</v>
      </c>
      <c r="H68" s="187">
        <f t="shared" si="0"/>
        <v>1077444</v>
      </c>
      <c r="I68" s="84"/>
      <c r="J68" s="54">
        <f>4276938+1685</f>
        <v>4278623</v>
      </c>
      <c r="K68" s="54">
        <v>2277326</v>
      </c>
      <c r="L68" s="54">
        <v>1610132</v>
      </c>
      <c r="M68" s="54">
        <v>1293867</v>
      </c>
      <c r="N68" s="54">
        <v>512373</v>
      </c>
      <c r="O68" s="187">
        <f t="shared" si="1"/>
        <v>9972321</v>
      </c>
      <c r="P68" s="188">
        <f t="shared" si="2"/>
        <v>11049765</v>
      </c>
    </row>
    <row r="69" spans="3:16" ht="30" customHeight="1">
      <c r="C69" s="25" t="s">
        <v>57</v>
      </c>
      <c r="D69" s="41"/>
      <c r="E69" s="42"/>
      <c r="F69" s="179">
        <f>SUM(F70:F78)</f>
        <v>92012</v>
      </c>
      <c r="G69" s="179">
        <f>SUM(G70:G78)</f>
        <v>172223</v>
      </c>
      <c r="H69" s="180">
        <f t="shared" si="0"/>
        <v>264235</v>
      </c>
      <c r="I69" s="181"/>
      <c r="J69" s="179">
        <f>SUM(J70:J78)</f>
        <v>11357631</v>
      </c>
      <c r="K69" s="179">
        <f>SUM(K70:K78)</f>
        <v>9946678</v>
      </c>
      <c r="L69" s="179">
        <f>SUM(L70:L78)</f>
        <v>11522769</v>
      </c>
      <c r="M69" s="179">
        <f>SUM(M70:M78)</f>
        <v>14631689</v>
      </c>
      <c r="N69" s="179">
        <f>SUM(N70:N78)</f>
        <v>8265392</v>
      </c>
      <c r="O69" s="180">
        <f t="shared" si="1"/>
        <v>55724159</v>
      </c>
      <c r="P69" s="182">
        <f t="shared" si="2"/>
        <v>55988394</v>
      </c>
    </row>
    <row r="70" spans="3:16" ht="30" customHeight="1">
      <c r="C70" s="43"/>
      <c r="D70" s="36" t="s">
        <v>58</v>
      </c>
      <c r="E70" s="37"/>
      <c r="F70" s="98">
        <v>0</v>
      </c>
      <c r="G70" s="98">
        <v>0</v>
      </c>
      <c r="H70" s="189">
        <f t="shared" si="0"/>
        <v>0</v>
      </c>
      <c r="I70" s="53"/>
      <c r="J70" s="98">
        <v>658703</v>
      </c>
      <c r="K70" s="98">
        <v>1892237</v>
      </c>
      <c r="L70" s="98">
        <v>2072447</v>
      </c>
      <c r="M70" s="98">
        <v>2112974</v>
      </c>
      <c r="N70" s="98">
        <v>381926</v>
      </c>
      <c r="O70" s="189">
        <f t="shared" si="1"/>
        <v>7118287</v>
      </c>
      <c r="P70" s="190">
        <f t="shared" si="2"/>
        <v>7118287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5361688</v>
      </c>
      <c r="K72" s="52">
        <v>3867082</v>
      </c>
      <c r="L72" s="52">
        <v>2569466</v>
      </c>
      <c r="M72" s="52">
        <v>1901592</v>
      </c>
      <c r="N72" s="52">
        <v>718059</v>
      </c>
      <c r="O72" s="184">
        <f t="shared" si="1"/>
        <v>14417887</v>
      </c>
      <c r="P72" s="186">
        <f t="shared" si="2"/>
        <v>14417887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0</v>
      </c>
      <c r="H73" s="183">
        <f t="shared" si="0"/>
        <v>0</v>
      </c>
      <c r="I73" s="83"/>
      <c r="J73" s="52">
        <v>403361</v>
      </c>
      <c r="K73" s="52">
        <v>414616</v>
      </c>
      <c r="L73" s="52">
        <v>679160</v>
      </c>
      <c r="M73" s="52">
        <v>502796</v>
      </c>
      <c r="N73" s="52">
        <v>419883</v>
      </c>
      <c r="O73" s="184">
        <f t="shared" si="1"/>
        <v>2419816</v>
      </c>
      <c r="P73" s="186">
        <f t="shared" si="2"/>
        <v>2419816</v>
      </c>
    </row>
    <row r="74" spans="3:16" ht="30" customHeight="1">
      <c r="C74" s="28"/>
      <c r="D74" s="36" t="s">
        <v>61</v>
      </c>
      <c r="E74" s="37"/>
      <c r="F74" s="52">
        <v>92012</v>
      </c>
      <c r="G74" s="52">
        <v>147941</v>
      </c>
      <c r="H74" s="183">
        <f t="shared" si="0"/>
        <v>239953</v>
      </c>
      <c r="I74" s="83"/>
      <c r="J74" s="52">
        <v>1462158</v>
      </c>
      <c r="K74" s="52">
        <v>1090042</v>
      </c>
      <c r="L74" s="52">
        <v>1272348</v>
      </c>
      <c r="M74" s="52">
        <v>852837</v>
      </c>
      <c r="N74" s="52">
        <v>100769</v>
      </c>
      <c r="O74" s="184">
        <f t="shared" si="1"/>
        <v>4778154</v>
      </c>
      <c r="P74" s="186">
        <f t="shared" si="2"/>
        <v>5018107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24282</v>
      </c>
      <c r="H75" s="183">
        <f aca="true" t="shared" si="3" ref="H75:H84">SUM(F75:G75)</f>
        <v>24282</v>
      </c>
      <c r="I75" s="53"/>
      <c r="J75" s="52">
        <v>3367418</v>
      </c>
      <c r="K75" s="52">
        <v>2540362</v>
      </c>
      <c r="L75" s="52">
        <v>2542678</v>
      </c>
      <c r="M75" s="52">
        <v>1537740</v>
      </c>
      <c r="N75" s="52">
        <v>821500</v>
      </c>
      <c r="O75" s="184">
        <f aca="true" t="shared" si="4" ref="O75:O84">SUM(I75:N75)</f>
        <v>10809698</v>
      </c>
      <c r="P75" s="186">
        <f aca="true" t="shared" si="5" ref="P75:P84">SUM(O75,H75)</f>
        <v>10833980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24900</v>
      </c>
      <c r="K77" s="52">
        <v>80794</v>
      </c>
      <c r="L77" s="52">
        <v>2358994</v>
      </c>
      <c r="M77" s="52">
        <v>7359148</v>
      </c>
      <c r="N77" s="52">
        <v>5664880</v>
      </c>
      <c r="O77" s="184">
        <f t="shared" si="4"/>
        <v>15488716</v>
      </c>
      <c r="P77" s="186">
        <f t="shared" si="5"/>
        <v>15488716</v>
      </c>
    </row>
    <row r="78" spans="3:16" ht="30" customHeight="1" thickBot="1">
      <c r="C78" s="38"/>
      <c r="D78" s="149" t="s">
        <v>65</v>
      </c>
      <c r="E78" s="150"/>
      <c r="F78" s="99">
        <v>0</v>
      </c>
      <c r="G78" s="99">
        <v>0</v>
      </c>
      <c r="H78" s="191">
        <f t="shared" si="3"/>
        <v>0</v>
      </c>
      <c r="I78" s="55"/>
      <c r="J78" s="99">
        <v>79403</v>
      </c>
      <c r="K78" s="99">
        <v>61545</v>
      </c>
      <c r="L78" s="99">
        <v>27676</v>
      </c>
      <c r="M78" s="99">
        <v>364602</v>
      </c>
      <c r="N78" s="99">
        <v>158375</v>
      </c>
      <c r="O78" s="191">
        <f t="shared" si="4"/>
        <v>691601</v>
      </c>
      <c r="P78" s="192">
        <f t="shared" si="5"/>
        <v>691601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3945996</v>
      </c>
      <c r="K79" s="179">
        <f>SUM(K80:K83)</f>
        <v>3891714</v>
      </c>
      <c r="L79" s="179">
        <f>SUM(L80:L83)</f>
        <v>10681128</v>
      </c>
      <c r="M79" s="179">
        <f>SUM(M80:M83)</f>
        <v>26675136</v>
      </c>
      <c r="N79" s="179">
        <f>SUM(N80:N83)</f>
        <v>17000723</v>
      </c>
      <c r="O79" s="180">
        <f t="shared" si="4"/>
        <v>62194697</v>
      </c>
      <c r="P79" s="182">
        <f t="shared" si="5"/>
        <v>62194697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63370</v>
      </c>
      <c r="K80" s="52">
        <v>163338</v>
      </c>
      <c r="L80" s="52">
        <v>4694578</v>
      </c>
      <c r="M80" s="52">
        <v>13481358</v>
      </c>
      <c r="N80" s="52">
        <v>9772714</v>
      </c>
      <c r="O80" s="194">
        <f t="shared" si="4"/>
        <v>28175358</v>
      </c>
      <c r="P80" s="186">
        <f t="shared" si="5"/>
        <v>28175358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3817533</v>
      </c>
      <c r="K81" s="52">
        <v>3452907</v>
      </c>
      <c r="L81" s="52">
        <v>4863387</v>
      </c>
      <c r="M81" s="52">
        <v>7021867</v>
      </c>
      <c r="N81" s="52">
        <v>3111990</v>
      </c>
      <c r="O81" s="194">
        <f t="shared" si="4"/>
        <v>22267684</v>
      </c>
      <c r="P81" s="186">
        <f t="shared" si="5"/>
        <v>22267684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24310</v>
      </c>
      <c r="L82" s="52">
        <v>172717</v>
      </c>
      <c r="M82" s="52">
        <v>438498</v>
      </c>
      <c r="N82" s="52">
        <v>243565</v>
      </c>
      <c r="O82" s="194">
        <f t="shared" si="4"/>
        <v>879090</v>
      </c>
      <c r="P82" s="186">
        <f t="shared" si="5"/>
        <v>879090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65093</v>
      </c>
      <c r="K83" s="54">
        <v>251159</v>
      </c>
      <c r="L83" s="54">
        <v>950446</v>
      </c>
      <c r="M83" s="54">
        <v>5733413</v>
      </c>
      <c r="N83" s="54">
        <v>3872454</v>
      </c>
      <c r="O83" s="196">
        <f t="shared" si="4"/>
        <v>10872565</v>
      </c>
      <c r="P83" s="188">
        <f t="shared" si="5"/>
        <v>10872565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2396432</v>
      </c>
      <c r="G84" s="197">
        <f>SUM(G48,G69,G79)</f>
        <v>3384212</v>
      </c>
      <c r="H84" s="198">
        <f t="shared" si="3"/>
        <v>5780644</v>
      </c>
      <c r="I84" s="199"/>
      <c r="J84" s="197">
        <f>SUM(J48,J69,J79)</f>
        <v>42504453</v>
      </c>
      <c r="K84" s="197">
        <f>SUM(K48,K69,K79)</f>
        <v>33452314</v>
      </c>
      <c r="L84" s="197">
        <f>SUM(L48,L69,L79)</f>
        <v>37871151</v>
      </c>
      <c r="M84" s="197">
        <f>SUM(M48,M69,M79)</f>
        <v>57343516</v>
      </c>
      <c r="N84" s="197">
        <f>SUM(N48,N69,N79)</f>
        <v>33494979</v>
      </c>
      <c r="O84" s="198">
        <f t="shared" si="4"/>
        <v>204666413</v>
      </c>
      <c r="P84" s="200">
        <f t="shared" si="5"/>
        <v>210447057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96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97" t="s">
        <v>7</v>
      </c>
      <c r="G8" s="97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28318981</v>
      </c>
      <c r="G10" s="179">
        <f>SUM(G11,G17,G20,G25,G29,G30)</f>
        <v>34156027</v>
      </c>
      <c r="H10" s="180">
        <f>SUM(F10:G10)</f>
        <v>62475008</v>
      </c>
      <c r="I10" s="181"/>
      <c r="J10" s="179">
        <f>SUM(J11,J17,J20,J25,J29,J30)</f>
        <v>275063546</v>
      </c>
      <c r="K10" s="179">
        <f>SUM(K11,K17,K20,K25,K29,K30)</f>
        <v>198151898</v>
      </c>
      <c r="L10" s="179">
        <f>SUM(L11,L17,L20,L25,L29,L30)</f>
        <v>158076125</v>
      </c>
      <c r="M10" s="179">
        <f>SUM(M11,M17,M20,M25,M29,M30)</f>
        <v>161090107</v>
      </c>
      <c r="N10" s="179">
        <f>SUM(N11,N17,N20,N25,N29,N30)</f>
        <v>82980765</v>
      </c>
      <c r="O10" s="180">
        <f>SUM(I10:N10)</f>
        <v>875362441</v>
      </c>
      <c r="P10" s="182">
        <f>SUM(O10,H10)</f>
        <v>937837449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2593730</v>
      </c>
      <c r="G11" s="183">
        <f>SUM(G12:G16)</f>
        <v>5265590</v>
      </c>
      <c r="H11" s="184">
        <f aca="true" t="shared" si="0" ref="H11:H74">SUM(F11:G11)</f>
        <v>7859320</v>
      </c>
      <c r="I11" s="185"/>
      <c r="J11" s="183">
        <f>SUM(J12:J16)</f>
        <v>58787445</v>
      </c>
      <c r="K11" s="183">
        <f>SUM(K12:K16)</f>
        <v>38003701</v>
      </c>
      <c r="L11" s="183">
        <f>SUM(L12:L16)</f>
        <v>28390369</v>
      </c>
      <c r="M11" s="183">
        <f>SUM(M12:M16)</f>
        <v>33520287</v>
      </c>
      <c r="N11" s="183">
        <f>SUM(N12:N16)</f>
        <v>29335593</v>
      </c>
      <c r="O11" s="184">
        <f aca="true" t="shared" si="1" ref="O11:O74">SUM(I11:N11)</f>
        <v>188037395</v>
      </c>
      <c r="P11" s="186">
        <f aca="true" t="shared" si="2" ref="P11:P74">SUM(O11,H11)</f>
        <v>195896715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3"/>
      <c r="J12" s="52">
        <v>35939603</v>
      </c>
      <c r="K12" s="52">
        <v>21150648</v>
      </c>
      <c r="L12" s="52">
        <v>16176362</v>
      </c>
      <c r="M12" s="52">
        <v>18654604</v>
      </c>
      <c r="N12" s="52">
        <v>17402522</v>
      </c>
      <c r="O12" s="184">
        <f t="shared" si="1"/>
        <v>109323739</v>
      </c>
      <c r="P12" s="186">
        <f t="shared" si="2"/>
        <v>109323739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36940</v>
      </c>
      <c r="H13" s="184">
        <f t="shared" si="0"/>
        <v>36940</v>
      </c>
      <c r="I13" s="83"/>
      <c r="J13" s="52">
        <v>187870</v>
      </c>
      <c r="K13" s="52">
        <v>375536</v>
      </c>
      <c r="L13" s="52">
        <v>1218271</v>
      </c>
      <c r="M13" s="52">
        <v>2548822</v>
      </c>
      <c r="N13" s="52">
        <v>4085322</v>
      </c>
      <c r="O13" s="184">
        <f t="shared" si="1"/>
        <v>8415821</v>
      </c>
      <c r="P13" s="186">
        <f t="shared" si="2"/>
        <v>8452761</v>
      </c>
    </row>
    <row r="14" spans="3:16" ht="30" customHeight="1">
      <c r="C14" s="28"/>
      <c r="D14" s="29"/>
      <c r="E14" s="31" t="s">
        <v>41</v>
      </c>
      <c r="F14" s="52">
        <v>1243640</v>
      </c>
      <c r="G14" s="52">
        <v>2279700</v>
      </c>
      <c r="H14" s="184">
        <f t="shared" si="0"/>
        <v>3523340</v>
      </c>
      <c r="I14" s="83"/>
      <c r="J14" s="52">
        <v>9222872</v>
      </c>
      <c r="K14" s="52">
        <v>6545877</v>
      </c>
      <c r="L14" s="52">
        <v>4604975</v>
      </c>
      <c r="M14" s="52">
        <v>5815537</v>
      </c>
      <c r="N14" s="52">
        <v>4894159</v>
      </c>
      <c r="O14" s="184">
        <f t="shared" si="1"/>
        <v>31083420</v>
      </c>
      <c r="P14" s="186">
        <f t="shared" si="2"/>
        <v>34606760</v>
      </c>
    </row>
    <row r="15" spans="3:16" ht="30" customHeight="1">
      <c r="C15" s="28"/>
      <c r="D15" s="29"/>
      <c r="E15" s="31" t="s">
        <v>42</v>
      </c>
      <c r="F15" s="52">
        <v>891400</v>
      </c>
      <c r="G15" s="52">
        <v>2326120</v>
      </c>
      <c r="H15" s="184">
        <f t="shared" si="0"/>
        <v>3217520</v>
      </c>
      <c r="I15" s="83"/>
      <c r="J15" s="52">
        <v>6696530</v>
      </c>
      <c r="K15" s="52">
        <v>4604320</v>
      </c>
      <c r="L15" s="52">
        <v>2728831</v>
      </c>
      <c r="M15" s="52">
        <v>3073424</v>
      </c>
      <c r="N15" s="52">
        <v>1230150</v>
      </c>
      <c r="O15" s="184">
        <f t="shared" si="1"/>
        <v>18333255</v>
      </c>
      <c r="P15" s="186">
        <f t="shared" si="2"/>
        <v>21550775</v>
      </c>
    </row>
    <row r="16" spans="3:16" ht="30" customHeight="1">
      <c r="C16" s="28"/>
      <c r="D16" s="29"/>
      <c r="E16" s="31" t="s">
        <v>43</v>
      </c>
      <c r="F16" s="52">
        <v>458690</v>
      </c>
      <c r="G16" s="52">
        <v>622830</v>
      </c>
      <c r="H16" s="184">
        <f t="shared" si="0"/>
        <v>1081520</v>
      </c>
      <c r="I16" s="83"/>
      <c r="J16" s="52">
        <v>6740570</v>
      </c>
      <c r="K16" s="52">
        <v>5327320</v>
      </c>
      <c r="L16" s="52">
        <v>3661930</v>
      </c>
      <c r="M16" s="52">
        <v>3427900</v>
      </c>
      <c r="N16" s="52">
        <v>1723440</v>
      </c>
      <c r="O16" s="184">
        <f t="shared" si="1"/>
        <v>20881160</v>
      </c>
      <c r="P16" s="186">
        <f t="shared" si="2"/>
        <v>21962680</v>
      </c>
    </row>
    <row r="17" spans="3:16" ht="30" customHeight="1">
      <c r="C17" s="28"/>
      <c r="D17" s="32" t="s">
        <v>44</v>
      </c>
      <c r="E17" s="33"/>
      <c r="F17" s="183">
        <f>SUM(F18:F19)</f>
        <v>8082240</v>
      </c>
      <c r="G17" s="183">
        <f>SUM(G18:G19)</f>
        <v>12692530</v>
      </c>
      <c r="H17" s="184">
        <f t="shared" si="0"/>
        <v>20774770</v>
      </c>
      <c r="I17" s="185"/>
      <c r="J17" s="183">
        <f>SUM(J18:J19)</f>
        <v>135165498</v>
      </c>
      <c r="K17" s="183">
        <f>SUM(K18:K19)</f>
        <v>95106308</v>
      </c>
      <c r="L17" s="183">
        <f>SUM(L18:L19)</f>
        <v>63031664</v>
      </c>
      <c r="M17" s="183">
        <f>SUM(M18:M19)</f>
        <v>64389570</v>
      </c>
      <c r="N17" s="183">
        <f>SUM(N18:N19)</f>
        <v>29321889</v>
      </c>
      <c r="O17" s="184">
        <f t="shared" si="1"/>
        <v>387014929</v>
      </c>
      <c r="P17" s="186">
        <f t="shared" si="2"/>
        <v>407789699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107733399</v>
      </c>
      <c r="K18" s="52">
        <v>77773177</v>
      </c>
      <c r="L18" s="52">
        <v>51913460</v>
      </c>
      <c r="M18" s="52">
        <v>56051432</v>
      </c>
      <c r="N18" s="52">
        <v>27129969</v>
      </c>
      <c r="O18" s="184">
        <f t="shared" si="1"/>
        <v>320601437</v>
      </c>
      <c r="P18" s="186">
        <f t="shared" si="2"/>
        <v>320601437</v>
      </c>
    </row>
    <row r="19" spans="3:16" ht="30" customHeight="1">
      <c r="C19" s="28"/>
      <c r="D19" s="29"/>
      <c r="E19" s="31" t="s">
        <v>46</v>
      </c>
      <c r="F19" s="52">
        <v>8082240</v>
      </c>
      <c r="G19" s="52">
        <v>12692530</v>
      </c>
      <c r="H19" s="184">
        <f t="shared" si="0"/>
        <v>20774770</v>
      </c>
      <c r="I19" s="83"/>
      <c r="J19" s="52">
        <f>27426539+5560</f>
        <v>27432099</v>
      </c>
      <c r="K19" s="52">
        <v>17333131</v>
      </c>
      <c r="L19" s="52">
        <v>11118204</v>
      </c>
      <c r="M19" s="52">
        <v>8338138</v>
      </c>
      <c r="N19" s="52">
        <v>2191920</v>
      </c>
      <c r="O19" s="184">
        <f t="shared" si="1"/>
        <v>66413492</v>
      </c>
      <c r="P19" s="186">
        <f t="shared" si="2"/>
        <v>87188262</v>
      </c>
    </row>
    <row r="20" spans="3:16" ht="30" customHeight="1">
      <c r="C20" s="28"/>
      <c r="D20" s="32" t="s">
        <v>47</v>
      </c>
      <c r="E20" s="33"/>
      <c r="F20" s="183">
        <f>SUM(F21:F24)</f>
        <v>119600</v>
      </c>
      <c r="G20" s="183">
        <f>SUM(G21:G24)</f>
        <v>291770</v>
      </c>
      <c r="H20" s="184">
        <f t="shared" si="0"/>
        <v>411370</v>
      </c>
      <c r="I20" s="185"/>
      <c r="J20" s="183">
        <f>SUM(J21:J24)</f>
        <v>7231709</v>
      </c>
      <c r="K20" s="183">
        <f>SUM(K21:K24)</f>
        <v>9428162</v>
      </c>
      <c r="L20" s="183">
        <f>SUM(L21:L24)</f>
        <v>23970217</v>
      </c>
      <c r="M20" s="183">
        <f>SUM(M21:M24)</f>
        <v>25441310</v>
      </c>
      <c r="N20" s="183">
        <f>SUM(N21:N24)</f>
        <v>9231320</v>
      </c>
      <c r="O20" s="184">
        <f t="shared" si="1"/>
        <v>75302718</v>
      </c>
      <c r="P20" s="186">
        <f t="shared" si="2"/>
        <v>75714088</v>
      </c>
    </row>
    <row r="21" spans="3:16" ht="30" customHeight="1">
      <c r="C21" s="28"/>
      <c r="D21" s="29"/>
      <c r="E21" s="31" t="s">
        <v>48</v>
      </c>
      <c r="F21" s="52">
        <v>70210</v>
      </c>
      <c r="G21" s="52">
        <v>190450</v>
      </c>
      <c r="H21" s="184">
        <f t="shared" si="0"/>
        <v>260660</v>
      </c>
      <c r="I21" s="83"/>
      <c r="J21" s="52">
        <v>5582479</v>
      </c>
      <c r="K21" s="52">
        <v>8522272</v>
      </c>
      <c r="L21" s="52">
        <v>22309407</v>
      </c>
      <c r="M21" s="52">
        <v>24398100</v>
      </c>
      <c r="N21" s="52">
        <v>9033750</v>
      </c>
      <c r="O21" s="184">
        <f t="shared" si="1"/>
        <v>69846008</v>
      </c>
      <c r="P21" s="186">
        <f t="shared" si="2"/>
        <v>70106668</v>
      </c>
    </row>
    <row r="22" spans="3:16" ht="30" customHeight="1">
      <c r="C22" s="28"/>
      <c r="D22" s="29"/>
      <c r="E22" s="34" t="s">
        <v>49</v>
      </c>
      <c r="F22" s="52">
        <v>49390</v>
      </c>
      <c r="G22" s="52">
        <v>101320</v>
      </c>
      <c r="H22" s="184">
        <f t="shared" si="0"/>
        <v>150710</v>
      </c>
      <c r="I22" s="83"/>
      <c r="J22" s="52">
        <v>1649230</v>
      </c>
      <c r="K22" s="52">
        <v>905890</v>
      </c>
      <c r="L22" s="52">
        <v>1660810</v>
      </c>
      <c r="M22" s="52">
        <v>1043210</v>
      </c>
      <c r="N22" s="52">
        <v>197570</v>
      </c>
      <c r="O22" s="184">
        <f t="shared" si="1"/>
        <v>5456710</v>
      </c>
      <c r="P22" s="186">
        <f t="shared" si="2"/>
        <v>5607420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10629449</v>
      </c>
      <c r="G25" s="183">
        <f>SUM(G26:G28)</f>
        <v>9388648</v>
      </c>
      <c r="H25" s="184">
        <f t="shared" si="0"/>
        <v>20018097</v>
      </c>
      <c r="I25" s="185"/>
      <c r="J25" s="183">
        <f>SUM(J26:J28)</f>
        <v>17229908</v>
      </c>
      <c r="K25" s="183">
        <f>SUM(K26:K28)</f>
        <v>20892932</v>
      </c>
      <c r="L25" s="183">
        <f>SUM(L26:L28)</f>
        <v>15218250</v>
      </c>
      <c r="M25" s="183">
        <f>SUM(M26:M28)</f>
        <v>12363668</v>
      </c>
      <c r="N25" s="183">
        <f>SUM(N26:N28)</f>
        <v>6294610</v>
      </c>
      <c r="O25" s="184">
        <f t="shared" si="1"/>
        <v>71999368</v>
      </c>
      <c r="P25" s="186">
        <f t="shared" si="2"/>
        <v>92017465</v>
      </c>
    </row>
    <row r="26" spans="3:16" ht="30" customHeight="1">
      <c r="C26" s="28"/>
      <c r="D26" s="29"/>
      <c r="E26" s="34" t="s">
        <v>52</v>
      </c>
      <c r="F26" s="52">
        <v>5387480</v>
      </c>
      <c r="G26" s="52">
        <v>7355500</v>
      </c>
      <c r="H26" s="184">
        <f t="shared" si="0"/>
        <v>12742980</v>
      </c>
      <c r="I26" s="83"/>
      <c r="J26" s="52">
        <v>14393010</v>
      </c>
      <c r="K26" s="52">
        <v>19038590</v>
      </c>
      <c r="L26" s="52">
        <v>13993350</v>
      </c>
      <c r="M26" s="52">
        <v>11862390</v>
      </c>
      <c r="N26" s="52">
        <v>5852870</v>
      </c>
      <c r="O26" s="184">
        <f t="shared" si="1"/>
        <v>65140210</v>
      </c>
      <c r="P26" s="186">
        <f t="shared" si="2"/>
        <v>77883190</v>
      </c>
    </row>
    <row r="27" spans="3:16" ht="30" customHeight="1">
      <c r="C27" s="28"/>
      <c r="D27" s="29"/>
      <c r="E27" s="34" t="s">
        <v>53</v>
      </c>
      <c r="F27" s="52">
        <v>878250</v>
      </c>
      <c r="G27" s="52">
        <v>616520</v>
      </c>
      <c r="H27" s="184">
        <f t="shared" si="0"/>
        <v>1494770</v>
      </c>
      <c r="I27" s="83"/>
      <c r="J27" s="52">
        <v>903204</v>
      </c>
      <c r="K27" s="52">
        <v>1016618</v>
      </c>
      <c r="L27" s="52">
        <v>350900</v>
      </c>
      <c r="M27" s="52">
        <v>337510</v>
      </c>
      <c r="N27" s="52">
        <v>224740</v>
      </c>
      <c r="O27" s="184">
        <f t="shared" si="1"/>
        <v>2832972</v>
      </c>
      <c r="P27" s="186">
        <f t="shared" si="2"/>
        <v>4327742</v>
      </c>
    </row>
    <row r="28" spans="3:16" ht="30" customHeight="1">
      <c r="C28" s="28"/>
      <c r="D28" s="29"/>
      <c r="E28" s="34" t="s">
        <v>54</v>
      </c>
      <c r="F28" s="52">
        <v>4363719</v>
      </c>
      <c r="G28" s="52">
        <v>1416628</v>
      </c>
      <c r="H28" s="184">
        <f t="shared" si="0"/>
        <v>5780347</v>
      </c>
      <c r="I28" s="83"/>
      <c r="J28" s="52">
        <v>1933694</v>
      </c>
      <c r="K28" s="52">
        <v>837724</v>
      </c>
      <c r="L28" s="52">
        <v>874000</v>
      </c>
      <c r="M28" s="52">
        <v>163768</v>
      </c>
      <c r="N28" s="52">
        <v>217000</v>
      </c>
      <c r="O28" s="184">
        <f t="shared" si="1"/>
        <v>4026186</v>
      </c>
      <c r="P28" s="186">
        <f t="shared" si="2"/>
        <v>9806533</v>
      </c>
    </row>
    <row r="29" spans="3:16" ht="30" customHeight="1">
      <c r="C29" s="28"/>
      <c r="D29" s="36" t="s">
        <v>55</v>
      </c>
      <c r="E29" s="37"/>
      <c r="F29" s="52">
        <v>1498696</v>
      </c>
      <c r="G29" s="52">
        <v>1138009</v>
      </c>
      <c r="H29" s="184">
        <f t="shared" si="0"/>
        <v>2636705</v>
      </c>
      <c r="I29" s="83"/>
      <c r="J29" s="52">
        <v>13847524</v>
      </c>
      <c r="K29" s="52">
        <v>11941015</v>
      </c>
      <c r="L29" s="52">
        <v>11353561</v>
      </c>
      <c r="M29" s="52">
        <v>12423328</v>
      </c>
      <c r="N29" s="52">
        <v>3659960</v>
      </c>
      <c r="O29" s="184">
        <f t="shared" si="1"/>
        <v>53225388</v>
      </c>
      <c r="P29" s="186">
        <f t="shared" si="2"/>
        <v>55862093</v>
      </c>
    </row>
    <row r="30" spans="3:16" ht="30" customHeight="1" thickBot="1">
      <c r="C30" s="38"/>
      <c r="D30" s="39" t="s">
        <v>56</v>
      </c>
      <c r="E30" s="40"/>
      <c r="F30" s="54">
        <v>5395266</v>
      </c>
      <c r="G30" s="54">
        <v>5379480</v>
      </c>
      <c r="H30" s="187">
        <f t="shared" si="0"/>
        <v>10774746</v>
      </c>
      <c r="I30" s="84"/>
      <c r="J30" s="54">
        <f>42784612+16850</f>
        <v>42801462</v>
      </c>
      <c r="K30" s="54">
        <v>22779780</v>
      </c>
      <c r="L30" s="54">
        <v>16112064</v>
      </c>
      <c r="M30" s="54">
        <v>12951944</v>
      </c>
      <c r="N30" s="54">
        <v>5137393</v>
      </c>
      <c r="O30" s="187">
        <f t="shared" si="1"/>
        <v>99782643</v>
      </c>
      <c r="P30" s="188">
        <f t="shared" si="2"/>
        <v>110557389</v>
      </c>
    </row>
    <row r="31" spans="3:16" ht="30" customHeight="1">
      <c r="C31" s="25" t="s">
        <v>57</v>
      </c>
      <c r="D31" s="41"/>
      <c r="E31" s="42"/>
      <c r="F31" s="179">
        <f>SUM(F32:F40)</f>
        <v>920120</v>
      </c>
      <c r="G31" s="179">
        <f>SUM(G32:G40)</f>
        <v>1722230</v>
      </c>
      <c r="H31" s="180">
        <f t="shared" si="0"/>
        <v>2642350</v>
      </c>
      <c r="I31" s="181"/>
      <c r="J31" s="179">
        <f>SUM(J32:J40)</f>
        <v>113580975</v>
      </c>
      <c r="K31" s="179">
        <f>SUM(K32:K40)</f>
        <v>99469001</v>
      </c>
      <c r="L31" s="179">
        <f>SUM(L32:L40)</f>
        <v>115227915</v>
      </c>
      <c r="M31" s="179">
        <f>SUM(M32:M40)</f>
        <v>146353354</v>
      </c>
      <c r="N31" s="179">
        <f>SUM(N32:N40)</f>
        <v>82653920</v>
      </c>
      <c r="O31" s="180">
        <f t="shared" si="1"/>
        <v>557285165</v>
      </c>
      <c r="P31" s="182">
        <f t="shared" si="2"/>
        <v>559927515</v>
      </c>
    </row>
    <row r="32" spans="3:16" ht="30" customHeight="1">
      <c r="C32" s="43"/>
      <c r="D32" s="36" t="s">
        <v>58</v>
      </c>
      <c r="E32" s="37"/>
      <c r="F32" s="98">
        <v>0</v>
      </c>
      <c r="G32" s="98">
        <v>0</v>
      </c>
      <c r="H32" s="189">
        <f t="shared" si="0"/>
        <v>0</v>
      </c>
      <c r="I32" s="53"/>
      <c r="J32" s="98">
        <v>6590666</v>
      </c>
      <c r="K32" s="98">
        <v>18922370</v>
      </c>
      <c r="L32" s="98">
        <v>20724470</v>
      </c>
      <c r="M32" s="98">
        <v>21157199</v>
      </c>
      <c r="N32" s="98">
        <v>3819260</v>
      </c>
      <c r="O32" s="189">
        <f t="shared" si="1"/>
        <v>71213965</v>
      </c>
      <c r="P32" s="190">
        <f t="shared" si="2"/>
        <v>71213965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53617909</v>
      </c>
      <c r="K34" s="52">
        <v>38673041</v>
      </c>
      <c r="L34" s="52">
        <v>25694660</v>
      </c>
      <c r="M34" s="52">
        <v>19024925</v>
      </c>
      <c r="N34" s="52">
        <v>7180590</v>
      </c>
      <c r="O34" s="184">
        <f t="shared" si="1"/>
        <v>144191125</v>
      </c>
      <c r="P34" s="186">
        <f t="shared" si="2"/>
        <v>144191125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0</v>
      </c>
      <c r="H35" s="183">
        <f t="shared" si="0"/>
        <v>0</v>
      </c>
      <c r="I35" s="83"/>
      <c r="J35" s="52">
        <v>4033610</v>
      </c>
      <c r="K35" s="52">
        <v>4146160</v>
      </c>
      <c r="L35" s="52">
        <v>6791825</v>
      </c>
      <c r="M35" s="52">
        <v>5027960</v>
      </c>
      <c r="N35" s="52">
        <v>4198830</v>
      </c>
      <c r="O35" s="184">
        <f t="shared" si="1"/>
        <v>24198385</v>
      </c>
      <c r="P35" s="186">
        <f t="shared" si="2"/>
        <v>24198385</v>
      </c>
    </row>
    <row r="36" spans="3:16" ht="30" customHeight="1">
      <c r="C36" s="28"/>
      <c r="D36" s="36" t="s">
        <v>61</v>
      </c>
      <c r="E36" s="37"/>
      <c r="F36" s="52">
        <v>920120</v>
      </c>
      <c r="G36" s="52">
        <v>1479410</v>
      </c>
      <c r="H36" s="183">
        <f t="shared" si="0"/>
        <v>2399530</v>
      </c>
      <c r="I36" s="83"/>
      <c r="J36" s="52">
        <v>14621580</v>
      </c>
      <c r="K36" s="52">
        <v>10900420</v>
      </c>
      <c r="L36" s="52">
        <v>12723480</v>
      </c>
      <c r="M36" s="52">
        <v>8528370</v>
      </c>
      <c r="N36" s="52">
        <v>1007690</v>
      </c>
      <c r="O36" s="184">
        <f t="shared" si="1"/>
        <v>47781540</v>
      </c>
      <c r="P36" s="186">
        <f t="shared" si="2"/>
        <v>50181070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242820</v>
      </c>
      <c r="H37" s="183">
        <f t="shared" si="0"/>
        <v>242820</v>
      </c>
      <c r="I37" s="53"/>
      <c r="J37" s="52">
        <v>33674180</v>
      </c>
      <c r="K37" s="52">
        <v>25403620</v>
      </c>
      <c r="L37" s="52">
        <v>25426780</v>
      </c>
      <c r="M37" s="52">
        <v>15377400</v>
      </c>
      <c r="N37" s="52">
        <v>8215000</v>
      </c>
      <c r="O37" s="184">
        <f t="shared" si="1"/>
        <v>108096980</v>
      </c>
      <c r="P37" s="186">
        <f t="shared" si="2"/>
        <v>108339800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249000</v>
      </c>
      <c r="K39" s="52">
        <v>807940</v>
      </c>
      <c r="L39" s="52">
        <v>23589940</v>
      </c>
      <c r="M39" s="52">
        <v>73591480</v>
      </c>
      <c r="N39" s="52">
        <v>56648800</v>
      </c>
      <c r="O39" s="184">
        <f t="shared" si="1"/>
        <v>154887160</v>
      </c>
      <c r="P39" s="186">
        <f t="shared" si="2"/>
        <v>154887160</v>
      </c>
    </row>
    <row r="40" spans="3:16" ht="30" customHeight="1" thickBot="1">
      <c r="C40" s="38"/>
      <c r="D40" s="149" t="s">
        <v>65</v>
      </c>
      <c r="E40" s="150"/>
      <c r="F40" s="99">
        <v>0</v>
      </c>
      <c r="G40" s="99">
        <v>0</v>
      </c>
      <c r="H40" s="191">
        <f t="shared" si="0"/>
        <v>0</v>
      </c>
      <c r="I40" s="55"/>
      <c r="J40" s="99">
        <v>794030</v>
      </c>
      <c r="K40" s="99">
        <v>615450</v>
      </c>
      <c r="L40" s="99">
        <v>276760</v>
      </c>
      <c r="M40" s="99">
        <v>3646020</v>
      </c>
      <c r="N40" s="99">
        <v>1583750</v>
      </c>
      <c r="O40" s="191">
        <f t="shared" si="1"/>
        <v>6916010</v>
      </c>
      <c r="P40" s="192">
        <f t="shared" si="2"/>
        <v>6916010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39488258</v>
      </c>
      <c r="K41" s="179">
        <f>SUM(K42:K45)</f>
        <v>38924889</v>
      </c>
      <c r="L41" s="179">
        <f>SUM(L42:L45)</f>
        <v>106934928</v>
      </c>
      <c r="M41" s="179">
        <f>SUM(M42:M45)</f>
        <v>266859466</v>
      </c>
      <c r="N41" s="179">
        <f>SUM(N42:N45)</f>
        <v>170076421</v>
      </c>
      <c r="O41" s="180">
        <f t="shared" si="1"/>
        <v>622283962</v>
      </c>
      <c r="P41" s="182">
        <f t="shared" si="2"/>
        <v>622283962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633700</v>
      </c>
      <c r="K42" s="52">
        <v>1633380</v>
      </c>
      <c r="L42" s="52">
        <v>47048916</v>
      </c>
      <c r="M42" s="52">
        <v>134850126</v>
      </c>
      <c r="N42" s="52">
        <v>97767701</v>
      </c>
      <c r="O42" s="184">
        <f>SUM(I42:N42)</f>
        <v>281933823</v>
      </c>
      <c r="P42" s="186">
        <f>SUM(O42,H42)</f>
        <v>281933823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38203628</v>
      </c>
      <c r="K43" s="52">
        <v>34536819</v>
      </c>
      <c r="L43" s="52">
        <v>48654382</v>
      </c>
      <c r="M43" s="52">
        <v>70279611</v>
      </c>
      <c r="N43" s="52">
        <v>31124696</v>
      </c>
      <c r="O43" s="184">
        <f>SUM(I43:N43)</f>
        <v>222799136</v>
      </c>
      <c r="P43" s="186">
        <f>SUM(O43,H43)</f>
        <v>222799136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243100</v>
      </c>
      <c r="L44" s="52">
        <v>1727170</v>
      </c>
      <c r="M44" s="52">
        <v>4384980</v>
      </c>
      <c r="N44" s="52">
        <v>2435650</v>
      </c>
      <c r="O44" s="184">
        <f>SUM(I44:N44)</f>
        <v>8790900</v>
      </c>
      <c r="P44" s="186">
        <f>SUM(O44,H44)</f>
        <v>8790900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650930</v>
      </c>
      <c r="K45" s="54">
        <v>2511590</v>
      </c>
      <c r="L45" s="54">
        <v>9504460</v>
      </c>
      <c r="M45" s="54">
        <v>57344749</v>
      </c>
      <c r="N45" s="54">
        <v>38748374</v>
      </c>
      <c r="O45" s="201">
        <f>SUM(I45:N45)</f>
        <v>108760103</v>
      </c>
      <c r="P45" s="202">
        <f>SUM(O45,H45)</f>
        <v>108760103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29239101</v>
      </c>
      <c r="G46" s="197">
        <f>SUM(G10,G31,G41)</f>
        <v>35878257</v>
      </c>
      <c r="H46" s="198">
        <f t="shared" si="0"/>
        <v>65117358</v>
      </c>
      <c r="I46" s="199"/>
      <c r="J46" s="197">
        <f>SUM(J10,J31,J41)</f>
        <v>428132779</v>
      </c>
      <c r="K46" s="197">
        <f>SUM(K10,K31,K41)</f>
        <v>336545788</v>
      </c>
      <c r="L46" s="197">
        <f>SUM(L10,L31,L41)</f>
        <v>380238968</v>
      </c>
      <c r="M46" s="197">
        <f>SUM(M10,M31,M41)</f>
        <v>574302927</v>
      </c>
      <c r="N46" s="197">
        <f>SUM(N10,N31,N41)</f>
        <v>335711106</v>
      </c>
      <c r="O46" s="198">
        <f t="shared" si="1"/>
        <v>2054931568</v>
      </c>
      <c r="P46" s="200">
        <f t="shared" si="2"/>
        <v>2120048926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25806012</v>
      </c>
      <c r="G48" s="179">
        <f>SUM(G49,G55,G58,G63,G67,G68)</f>
        <v>31030746</v>
      </c>
      <c r="H48" s="180">
        <f t="shared" si="0"/>
        <v>56836758</v>
      </c>
      <c r="I48" s="181"/>
      <c r="J48" s="179">
        <f>SUM(J49,J55,J58,J63,J67,J68)</f>
        <v>249588821</v>
      </c>
      <c r="K48" s="179">
        <f>SUM(K49,K55,K58,K63,K67,K68)</f>
        <v>179135436</v>
      </c>
      <c r="L48" s="179">
        <f>SUM(L49,L55,L58,L63,L67,L68)</f>
        <v>142480897</v>
      </c>
      <c r="M48" s="179">
        <f>SUM(M49,M55,M58,M63,M67,M68)</f>
        <v>144691547</v>
      </c>
      <c r="N48" s="179">
        <f>SUM(N49,N55,N58,N63,N67,N68)</f>
        <v>74772919</v>
      </c>
      <c r="O48" s="180">
        <f t="shared" si="1"/>
        <v>790669620</v>
      </c>
      <c r="P48" s="182">
        <f t="shared" si="2"/>
        <v>847506378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2292794</v>
      </c>
      <c r="G49" s="183">
        <f>SUM(G50:G54)</f>
        <v>4706856</v>
      </c>
      <c r="H49" s="184">
        <f t="shared" si="0"/>
        <v>6999650</v>
      </c>
      <c r="I49" s="185"/>
      <c r="J49" s="183">
        <f>SUM(J50:J54)</f>
        <v>52304396</v>
      </c>
      <c r="K49" s="183">
        <f>SUM(K50:K54)</f>
        <v>33842481</v>
      </c>
      <c r="L49" s="183">
        <f>SUM(L50:L54)</f>
        <v>25274130</v>
      </c>
      <c r="M49" s="183">
        <f>SUM(M50:M54)</f>
        <v>29790287</v>
      </c>
      <c r="N49" s="183">
        <f>SUM(N50:N54)</f>
        <v>26239142</v>
      </c>
      <c r="O49" s="184">
        <f t="shared" si="1"/>
        <v>167450436</v>
      </c>
      <c r="P49" s="186">
        <f t="shared" si="2"/>
        <v>174450086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31988989</v>
      </c>
      <c r="K50" s="52">
        <v>18813977</v>
      </c>
      <c r="L50" s="52">
        <v>14381454</v>
      </c>
      <c r="M50" s="52">
        <v>16609406</v>
      </c>
      <c r="N50" s="52">
        <v>15582097</v>
      </c>
      <c r="O50" s="184">
        <f t="shared" si="1"/>
        <v>97375923</v>
      </c>
      <c r="P50" s="186">
        <f t="shared" si="2"/>
        <v>97375923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33246</v>
      </c>
      <c r="H51" s="184">
        <f t="shared" si="0"/>
        <v>33246</v>
      </c>
      <c r="I51" s="83"/>
      <c r="J51" s="52">
        <v>169083</v>
      </c>
      <c r="K51" s="52">
        <v>329614</v>
      </c>
      <c r="L51" s="52">
        <v>1085667</v>
      </c>
      <c r="M51" s="52">
        <v>2277548</v>
      </c>
      <c r="N51" s="52">
        <v>3622805</v>
      </c>
      <c r="O51" s="184">
        <f t="shared" si="1"/>
        <v>7484717</v>
      </c>
      <c r="P51" s="186">
        <f t="shared" si="2"/>
        <v>7517963</v>
      </c>
    </row>
    <row r="52" spans="3:16" ht="30" customHeight="1">
      <c r="C52" s="28"/>
      <c r="D52" s="29"/>
      <c r="E52" s="31" t="s">
        <v>41</v>
      </c>
      <c r="F52" s="52">
        <v>1107196</v>
      </c>
      <c r="G52" s="52">
        <v>2047836</v>
      </c>
      <c r="H52" s="184">
        <f t="shared" si="0"/>
        <v>3155032</v>
      </c>
      <c r="I52" s="83"/>
      <c r="J52" s="52">
        <v>8208418</v>
      </c>
      <c r="K52" s="52">
        <v>5843589</v>
      </c>
      <c r="L52" s="52">
        <v>4097500</v>
      </c>
      <c r="M52" s="52">
        <v>5117340</v>
      </c>
      <c r="N52" s="52">
        <v>4387608</v>
      </c>
      <c r="O52" s="184">
        <f t="shared" si="1"/>
        <v>27654455</v>
      </c>
      <c r="P52" s="186">
        <f t="shared" si="2"/>
        <v>30809487</v>
      </c>
    </row>
    <row r="53" spans="3:16" ht="30" customHeight="1">
      <c r="C53" s="28"/>
      <c r="D53" s="29"/>
      <c r="E53" s="31" t="s">
        <v>42</v>
      </c>
      <c r="F53" s="52">
        <v>780724</v>
      </c>
      <c r="G53" s="52">
        <v>2070380</v>
      </c>
      <c r="H53" s="184">
        <f t="shared" si="0"/>
        <v>2851104</v>
      </c>
      <c r="I53" s="83"/>
      <c r="J53" s="52">
        <v>5959530</v>
      </c>
      <c r="K53" s="52">
        <v>4101359</v>
      </c>
      <c r="L53" s="52">
        <v>2439032</v>
      </c>
      <c r="M53" s="52">
        <v>2737128</v>
      </c>
      <c r="N53" s="52">
        <v>1107135</v>
      </c>
      <c r="O53" s="184">
        <f t="shared" si="1"/>
        <v>16344184</v>
      </c>
      <c r="P53" s="186">
        <f t="shared" si="2"/>
        <v>19195288</v>
      </c>
    </row>
    <row r="54" spans="3:16" ht="30" customHeight="1">
      <c r="C54" s="28"/>
      <c r="D54" s="29"/>
      <c r="E54" s="31" t="s">
        <v>43</v>
      </c>
      <c r="F54" s="52">
        <v>404874</v>
      </c>
      <c r="G54" s="52">
        <v>555394</v>
      </c>
      <c r="H54" s="184">
        <f t="shared" si="0"/>
        <v>960268</v>
      </c>
      <c r="I54" s="83"/>
      <c r="J54" s="52">
        <v>5978376</v>
      </c>
      <c r="K54" s="52">
        <v>4753942</v>
      </c>
      <c r="L54" s="52">
        <v>3270477</v>
      </c>
      <c r="M54" s="52">
        <v>3048865</v>
      </c>
      <c r="N54" s="52">
        <v>1539497</v>
      </c>
      <c r="O54" s="184">
        <f t="shared" si="1"/>
        <v>18591157</v>
      </c>
      <c r="P54" s="186">
        <f t="shared" si="2"/>
        <v>19551425</v>
      </c>
    </row>
    <row r="55" spans="3:16" ht="30" customHeight="1">
      <c r="C55" s="28"/>
      <c r="D55" s="32" t="s">
        <v>44</v>
      </c>
      <c r="E55" s="33"/>
      <c r="F55" s="183">
        <f>SUM(F56:F57)</f>
        <v>7201588</v>
      </c>
      <c r="G55" s="183">
        <f>SUM(G56:G57)</f>
        <v>11317267</v>
      </c>
      <c r="H55" s="184">
        <f t="shared" si="0"/>
        <v>18518855</v>
      </c>
      <c r="I55" s="185"/>
      <c r="J55" s="183">
        <f>SUM(J56:J57)</f>
        <v>120432165</v>
      </c>
      <c r="K55" s="183">
        <f>SUM(K56:K57)</f>
        <v>84866930</v>
      </c>
      <c r="L55" s="183">
        <f>SUM(L56:L57)</f>
        <v>56127226</v>
      </c>
      <c r="M55" s="183">
        <f>SUM(M56:M57)</f>
        <v>57185119</v>
      </c>
      <c r="N55" s="183">
        <f>SUM(N56:N57)</f>
        <v>26288201</v>
      </c>
      <c r="O55" s="184">
        <f t="shared" si="1"/>
        <v>344899641</v>
      </c>
      <c r="P55" s="186">
        <f t="shared" si="2"/>
        <v>363418496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95920017</v>
      </c>
      <c r="K56" s="52">
        <v>69499750</v>
      </c>
      <c r="L56" s="52">
        <v>46304963</v>
      </c>
      <c r="M56" s="52">
        <v>49805731</v>
      </c>
      <c r="N56" s="52">
        <v>24315473</v>
      </c>
      <c r="O56" s="184">
        <f t="shared" si="1"/>
        <v>285845934</v>
      </c>
      <c r="P56" s="186">
        <f t="shared" si="2"/>
        <v>285845934</v>
      </c>
    </row>
    <row r="57" spans="3:16" ht="30" customHeight="1">
      <c r="C57" s="28"/>
      <c r="D57" s="29"/>
      <c r="E57" s="31" t="s">
        <v>46</v>
      </c>
      <c r="F57" s="52">
        <v>7201588</v>
      </c>
      <c r="G57" s="52">
        <v>11317267</v>
      </c>
      <c r="H57" s="184">
        <f t="shared" si="0"/>
        <v>18518855</v>
      </c>
      <c r="I57" s="83"/>
      <c r="J57" s="52">
        <f>24508256+3892</f>
        <v>24512148</v>
      </c>
      <c r="K57" s="52">
        <v>15367180</v>
      </c>
      <c r="L57" s="52">
        <v>9822263</v>
      </c>
      <c r="M57" s="52">
        <v>7379388</v>
      </c>
      <c r="N57" s="52">
        <v>1972728</v>
      </c>
      <c r="O57" s="184">
        <f t="shared" si="1"/>
        <v>59053707</v>
      </c>
      <c r="P57" s="186">
        <f t="shared" si="2"/>
        <v>77572562</v>
      </c>
    </row>
    <row r="58" spans="3:16" ht="30" customHeight="1">
      <c r="C58" s="28"/>
      <c r="D58" s="32" t="s">
        <v>47</v>
      </c>
      <c r="E58" s="33"/>
      <c r="F58" s="183">
        <f>SUM(F59:F62)</f>
        <v>105674</v>
      </c>
      <c r="G58" s="183">
        <f>SUM(G59:G62)</f>
        <v>262593</v>
      </c>
      <c r="H58" s="184">
        <f t="shared" si="0"/>
        <v>368267</v>
      </c>
      <c r="I58" s="185"/>
      <c r="J58" s="183">
        <f>SUM(J59:J62)</f>
        <v>6416954</v>
      </c>
      <c r="K58" s="183">
        <f>SUM(K59:K62)</f>
        <v>8430698</v>
      </c>
      <c r="L58" s="183">
        <f>SUM(L59:L62)</f>
        <v>21413586</v>
      </c>
      <c r="M58" s="183">
        <f>SUM(M59:M62)</f>
        <v>22713429</v>
      </c>
      <c r="N58" s="183">
        <f>SUM(N59:N62)</f>
        <v>8189894</v>
      </c>
      <c r="O58" s="184">
        <f t="shared" si="1"/>
        <v>67164561</v>
      </c>
      <c r="P58" s="186">
        <f t="shared" si="2"/>
        <v>67532828</v>
      </c>
    </row>
    <row r="59" spans="3:16" ht="30" customHeight="1">
      <c r="C59" s="28"/>
      <c r="D59" s="29"/>
      <c r="E59" s="31" t="s">
        <v>48</v>
      </c>
      <c r="F59" s="52">
        <v>61223</v>
      </c>
      <c r="G59" s="52">
        <v>171405</v>
      </c>
      <c r="H59" s="184">
        <f t="shared" si="0"/>
        <v>232628</v>
      </c>
      <c r="I59" s="83"/>
      <c r="J59" s="52">
        <v>4957749</v>
      </c>
      <c r="K59" s="52">
        <v>7615397</v>
      </c>
      <c r="L59" s="52">
        <v>19971929</v>
      </c>
      <c r="M59" s="52">
        <v>21794659</v>
      </c>
      <c r="N59" s="52">
        <v>8012081</v>
      </c>
      <c r="O59" s="184">
        <f t="shared" si="1"/>
        <v>62351815</v>
      </c>
      <c r="P59" s="186">
        <f t="shared" si="2"/>
        <v>62584443</v>
      </c>
    </row>
    <row r="60" spans="3:16" ht="30" customHeight="1">
      <c r="C60" s="28"/>
      <c r="D60" s="29"/>
      <c r="E60" s="34" t="s">
        <v>49</v>
      </c>
      <c r="F60" s="52">
        <v>44451</v>
      </c>
      <c r="G60" s="52">
        <v>91188</v>
      </c>
      <c r="H60" s="184">
        <f t="shared" si="0"/>
        <v>135639</v>
      </c>
      <c r="I60" s="83"/>
      <c r="J60" s="52">
        <v>1459205</v>
      </c>
      <c r="K60" s="52">
        <v>815301</v>
      </c>
      <c r="L60" s="52">
        <v>1441657</v>
      </c>
      <c r="M60" s="52">
        <v>918770</v>
      </c>
      <c r="N60" s="52">
        <v>177813</v>
      </c>
      <c r="O60" s="184">
        <f t="shared" si="1"/>
        <v>4812746</v>
      </c>
      <c r="P60" s="186">
        <f t="shared" si="2"/>
        <v>4948385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9488166</v>
      </c>
      <c r="G63" s="183">
        <f>SUM(G64:G66)</f>
        <v>8362130</v>
      </c>
      <c r="H63" s="184">
        <f t="shared" si="0"/>
        <v>17850296</v>
      </c>
      <c r="I63" s="185"/>
      <c r="J63" s="183">
        <f>SUM(J64:J66)</f>
        <v>15364958</v>
      </c>
      <c r="K63" s="183">
        <f>SUM(K64:K66)</f>
        <v>18646307</v>
      </c>
      <c r="L63" s="183">
        <f>SUM(L64:L66)</f>
        <v>13549008</v>
      </c>
      <c r="M63" s="183">
        <f>SUM(M64:M66)</f>
        <v>11014191</v>
      </c>
      <c r="N63" s="183">
        <f>SUM(N64:N66)</f>
        <v>5624325</v>
      </c>
      <c r="O63" s="184">
        <f t="shared" si="1"/>
        <v>64198789</v>
      </c>
      <c r="P63" s="186">
        <f t="shared" si="2"/>
        <v>82049085</v>
      </c>
    </row>
    <row r="64" spans="3:16" ht="30" customHeight="1">
      <c r="C64" s="28"/>
      <c r="D64" s="29"/>
      <c r="E64" s="34" t="s">
        <v>52</v>
      </c>
      <c r="F64" s="52">
        <v>4808867</v>
      </c>
      <c r="G64" s="52">
        <v>6583100</v>
      </c>
      <c r="H64" s="184">
        <f t="shared" si="0"/>
        <v>11391967</v>
      </c>
      <c r="I64" s="83"/>
      <c r="J64" s="52">
        <v>12844073</v>
      </c>
      <c r="K64" s="52">
        <v>16980311</v>
      </c>
      <c r="L64" s="52">
        <v>12452648</v>
      </c>
      <c r="M64" s="52">
        <v>10565492</v>
      </c>
      <c r="N64" s="52">
        <v>5246759</v>
      </c>
      <c r="O64" s="184">
        <f t="shared" si="1"/>
        <v>58089283</v>
      </c>
      <c r="P64" s="186">
        <f t="shared" si="2"/>
        <v>69481250</v>
      </c>
    </row>
    <row r="65" spans="3:16" ht="30" customHeight="1">
      <c r="C65" s="28"/>
      <c r="D65" s="29"/>
      <c r="E65" s="34" t="s">
        <v>53</v>
      </c>
      <c r="F65" s="52">
        <v>790425</v>
      </c>
      <c r="G65" s="52">
        <v>553020</v>
      </c>
      <c r="H65" s="184">
        <f t="shared" si="0"/>
        <v>1343445</v>
      </c>
      <c r="I65" s="83"/>
      <c r="J65" s="52">
        <v>793435</v>
      </c>
      <c r="K65" s="52">
        <v>912045</v>
      </c>
      <c r="L65" s="52">
        <v>315810</v>
      </c>
      <c r="M65" s="52">
        <v>301309</v>
      </c>
      <c r="N65" s="52">
        <v>202266</v>
      </c>
      <c r="O65" s="184">
        <f t="shared" si="1"/>
        <v>2524865</v>
      </c>
      <c r="P65" s="186">
        <f t="shared" si="2"/>
        <v>3868310</v>
      </c>
    </row>
    <row r="66" spans="3:16" ht="30" customHeight="1">
      <c r="C66" s="28"/>
      <c r="D66" s="29"/>
      <c r="E66" s="34" t="s">
        <v>54</v>
      </c>
      <c r="F66" s="52">
        <v>3888874</v>
      </c>
      <c r="G66" s="52">
        <v>1226010</v>
      </c>
      <c r="H66" s="184">
        <f t="shared" si="0"/>
        <v>5114884</v>
      </c>
      <c r="I66" s="83"/>
      <c r="J66" s="52">
        <v>1727450</v>
      </c>
      <c r="K66" s="52">
        <v>753951</v>
      </c>
      <c r="L66" s="52">
        <v>780550</v>
      </c>
      <c r="M66" s="52">
        <v>147390</v>
      </c>
      <c r="N66" s="52">
        <v>175300</v>
      </c>
      <c r="O66" s="184">
        <f t="shared" si="1"/>
        <v>3584641</v>
      </c>
      <c r="P66" s="186">
        <f t="shared" si="2"/>
        <v>8699525</v>
      </c>
    </row>
    <row r="67" spans="3:16" ht="30" customHeight="1">
      <c r="C67" s="28"/>
      <c r="D67" s="36" t="s">
        <v>55</v>
      </c>
      <c r="E67" s="37"/>
      <c r="F67" s="52">
        <v>1322524</v>
      </c>
      <c r="G67" s="52">
        <v>1002420</v>
      </c>
      <c r="H67" s="184">
        <f t="shared" si="0"/>
        <v>2324944</v>
      </c>
      <c r="I67" s="83"/>
      <c r="J67" s="52">
        <v>12268886</v>
      </c>
      <c r="K67" s="52">
        <v>10569240</v>
      </c>
      <c r="L67" s="52">
        <v>10004883</v>
      </c>
      <c r="M67" s="52">
        <v>11036577</v>
      </c>
      <c r="N67" s="52">
        <v>3293964</v>
      </c>
      <c r="O67" s="184">
        <f t="shared" si="1"/>
        <v>47173550</v>
      </c>
      <c r="P67" s="186">
        <f t="shared" si="2"/>
        <v>49498494</v>
      </c>
    </row>
    <row r="68" spans="3:16" ht="30" customHeight="1" thickBot="1">
      <c r="C68" s="38"/>
      <c r="D68" s="39" t="s">
        <v>56</v>
      </c>
      <c r="E68" s="40"/>
      <c r="F68" s="54">
        <v>5395266</v>
      </c>
      <c r="G68" s="54">
        <v>5379480</v>
      </c>
      <c r="H68" s="187">
        <f t="shared" si="0"/>
        <v>10774746</v>
      </c>
      <c r="I68" s="84"/>
      <c r="J68" s="54">
        <f>42784612+16850</f>
        <v>42801462</v>
      </c>
      <c r="K68" s="54">
        <v>22779780</v>
      </c>
      <c r="L68" s="54">
        <v>16112064</v>
      </c>
      <c r="M68" s="54">
        <v>12951944</v>
      </c>
      <c r="N68" s="54">
        <v>5137393</v>
      </c>
      <c r="O68" s="187">
        <f t="shared" si="1"/>
        <v>99782643</v>
      </c>
      <c r="P68" s="188">
        <f t="shared" si="2"/>
        <v>110557389</v>
      </c>
    </row>
    <row r="69" spans="3:16" ht="30" customHeight="1">
      <c r="C69" s="25" t="s">
        <v>57</v>
      </c>
      <c r="D69" s="41"/>
      <c r="E69" s="42"/>
      <c r="F69" s="179">
        <f>SUM(F70:F78)</f>
        <v>800653</v>
      </c>
      <c r="G69" s="179">
        <f>SUM(G70:G78)</f>
        <v>1550007</v>
      </c>
      <c r="H69" s="180">
        <f t="shared" si="0"/>
        <v>2350660</v>
      </c>
      <c r="I69" s="181"/>
      <c r="J69" s="179">
        <f>SUM(J70:J78)</f>
        <v>101370243</v>
      </c>
      <c r="K69" s="179">
        <f>SUM(K70:K78)</f>
        <v>88383177</v>
      </c>
      <c r="L69" s="179">
        <f>SUM(L70:L78)</f>
        <v>102863493</v>
      </c>
      <c r="M69" s="179">
        <f>SUM(M70:M78)</f>
        <v>130818276</v>
      </c>
      <c r="N69" s="179">
        <f>SUM(N70:N78)</f>
        <v>73833853</v>
      </c>
      <c r="O69" s="180">
        <f t="shared" si="1"/>
        <v>497269042</v>
      </c>
      <c r="P69" s="182">
        <f t="shared" si="2"/>
        <v>499619702</v>
      </c>
    </row>
    <row r="70" spans="3:16" ht="30" customHeight="1">
      <c r="C70" s="43"/>
      <c r="D70" s="36" t="s">
        <v>58</v>
      </c>
      <c r="E70" s="37"/>
      <c r="F70" s="98">
        <v>0</v>
      </c>
      <c r="G70" s="98">
        <v>0</v>
      </c>
      <c r="H70" s="189">
        <f t="shared" si="0"/>
        <v>0</v>
      </c>
      <c r="I70" s="53"/>
      <c r="J70" s="98">
        <v>5875372</v>
      </c>
      <c r="K70" s="98">
        <v>16935000</v>
      </c>
      <c r="L70" s="98">
        <v>18420077</v>
      </c>
      <c r="M70" s="98">
        <v>18822498</v>
      </c>
      <c r="N70" s="98">
        <v>3401150</v>
      </c>
      <c r="O70" s="189">
        <f t="shared" si="1"/>
        <v>63454097</v>
      </c>
      <c r="P70" s="190">
        <f t="shared" si="2"/>
        <v>63454097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47874631</v>
      </c>
      <c r="K72" s="52">
        <v>34493876</v>
      </c>
      <c r="L72" s="52">
        <v>22968716</v>
      </c>
      <c r="M72" s="52">
        <v>17054233</v>
      </c>
      <c r="N72" s="52">
        <v>6462531</v>
      </c>
      <c r="O72" s="184">
        <f t="shared" si="1"/>
        <v>128853987</v>
      </c>
      <c r="P72" s="186">
        <f t="shared" si="2"/>
        <v>128853987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0</v>
      </c>
      <c r="H73" s="183">
        <f t="shared" si="0"/>
        <v>0</v>
      </c>
      <c r="I73" s="83"/>
      <c r="J73" s="52">
        <v>3585178</v>
      </c>
      <c r="K73" s="52">
        <v>3681532</v>
      </c>
      <c r="L73" s="52">
        <v>6081377</v>
      </c>
      <c r="M73" s="52">
        <v>4511182</v>
      </c>
      <c r="N73" s="52">
        <v>3778947</v>
      </c>
      <c r="O73" s="184">
        <f t="shared" si="1"/>
        <v>21638216</v>
      </c>
      <c r="P73" s="186">
        <f t="shared" si="2"/>
        <v>21638216</v>
      </c>
    </row>
    <row r="74" spans="3:16" ht="30" customHeight="1">
      <c r="C74" s="28"/>
      <c r="D74" s="36" t="s">
        <v>61</v>
      </c>
      <c r="E74" s="37"/>
      <c r="F74" s="52">
        <v>800653</v>
      </c>
      <c r="G74" s="52">
        <v>1331469</v>
      </c>
      <c r="H74" s="183">
        <f t="shared" si="0"/>
        <v>2132122</v>
      </c>
      <c r="I74" s="83"/>
      <c r="J74" s="52">
        <v>13013353</v>
      </c>
      <c r="K74" s="52">
        <v>9693186</v>
      </c>
      <c r="L74" s="52">
        <v>11344142</v>
      </c>
      <c r="M74" s="52">
        <v>7615384</v>
      </c>
      <c r="N74" s="52">
        <v>906921</v>
      </c>
      <c r="O74" s="184">
        <f t="shared" si="1"/>
        <v>42572986</v>
      </c>
      <c r="P74" s="186">
        <f t="shared" si="2"/>
        <v>44705108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218538</v>
      </c>
      <c r="H75" s="183">
        <f aca="true" t="shared" si="3" ref="H75:H84">SUM(F75:G75)</f>
        <v>218538</v>
      </c>
      <c r="I75" s="53"/>
      <c r="J75" s="52">
        <v>30082982</v>
      </c>
      <c r="K75" s="52">
        <v>22298532</v>
      </c>
      <c r="L75" s="52">
        <v>22764371</v>
      </c>
      <c r="M75" s="52">
        <v>13766407</v>
      </c>
      <c r="N75" s="52">
        <v>7224933</v>
      </c>
      <c r="O75" s="184">
        <f aca="true" t="shared" si="4" ref="O75:O84">SUM(I75:N75)</f>
        <v>96137225</v>
      </c>
      <c r="P75" s="186">
        <f aca="true" t="shared" si="5" ref="P75:P84">SUM(O75,H75)</f>
        <v>96355763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224100</v>
      </c>
      <c r="K77" s="52">
        <v>727146</v>
      </c>
      <c r="L77" s="52">
        <v>21063402</v>
      </c>
      <c r="M77" s="52">
        <v>65830144</v>
      </c>
      <c r="N77" s="52">
        <v>50713852</v>
      </c>
      <c r="O77" s="184">
        <f t="shared" si="4"/>
        <v>138558644</v>
      </c>
      <c r="P77" s="186">
        <f t="shared" si="5"/>
        <v>138558644</v>
      </c>
    </row>
    <row r="78" spans="3:16" ht="30" customHeight="1" thickBot="1">
      <c r="C78" s="38"/>
      <c r="D78" s="149" t="s">
        <v>65</v>
      </c>
      <c r="E78" s="150"/>
      <c r="F78" s="99">
        <v>0</v>
      </c>
      <c r="G78" s="99">
        <v>0</v>
      </c>
      <c r="H78" s="191">
        <f t="shared" si="3"/>
        <v>0</v>
      </c>
      <c r="I78" s="55"/>
      <c r="J78" s="99">
        <v>714627</v>
      </c>
      <c r="K78" s="99">
        <v>553905</v>
      </c>
      <c r="L78" s="99">
        <v>221408</v>
      </c>
      <c r="M78" s="99">
        <v>3218428</v>
      </c>
      <c r="N78" s="99">
        <v>1345519</v>
      </c>
      <c r="O78" s="191">
        <f t="shared" si="4"/>
        <v>6053887</v>
      </c>
      <c r="P78" s="192">
        <f t="shared" si="5"/>
        <v>6053887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35454648</v>
      </c>
      <c r="K79" s="179">
        <f>SUM(K80:K83)</f>
        <v>34802156</v>
      </c>
      <c r="L79" s="179">
        <f>SUM(L80:L83)</f>
        <v>95744027</v>
      </c>
      <c r="M79" s="179">
        <f>SUM(M80:M83)</f>
        <v>238979153</v>
      </c>
      <c r="N79" s="179">
        <f>SUM(N80:N83)</f>
        <v>151835892</v>
      </c>
      <c r="O79" s="180">
        <f t="shared" si="4"/>
        <v>556815876</v>
      </c>
      <c r="P79" s="182">
        <f t="shared" si="5"/>
        <v>556815876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570330</v>
      </c>
      <c r="K80" s="52">
        <v>1470042</v>
      </c>
      <c r="L80" s="52">
        <v>42207408</v>
      </c>
      <c r="M80" s="52">
        <v>120799034</v>
      </c>
      <c r="N80" s="52">
        <v>87528679</v>
      </c>
      <c r="O80" s="184">
        <f t="shared" si="4"/>
        <v>252575493</v>
      </c>
      <c r="P80" s="186">
        <f t="shared" si="5"/>
        <v>252575493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34298481</v>
      </c>
      <c r="K81" s="52">
        <v>30852893</v>
      </c>
      <c r="L81" s="52">
        <v>43510514</v>
      </c>
      <c r="M81" s="52">
        <v>62812661</v>
      </c>
      <c r="N81" s="52">
        <v>27726238</v>
      </c>
      <c r="O81" s="184">
        <f t="shared" si="4"/>
        <v>199200787</v>
      </c>
      <c r="P81" s="186">
        <f t="shared" si="5"/>
        <v>199200787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218790</v>
      </c>
      <c r="L82" s="52">
        <v>1554453</v>
      </c>
      <c r="M82" s="52">
        <v>3946482</v>
      </c>
      <c r="N82" s="52">
        <v>2192085</v>
      </c>
      <c r="O82" s="184">
        <f t="shared" si="4"/>
        <v>7911810</v>
      </c>
      <c r="P82" s="186">
        <f t="shared" si="5"/>
        <v>7911810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585837</v>
      </c>
      <c r="K83" s="54">
        <v>2260431</v>
      </c>
      <c r="L83" s="54">
        <v>8471652</v>
      </c>
      <c r="M83" s="54">
        <v>51420976</v>
      </c>
      <c r="N83" s="54">
        <v>34388890</v>
      </c>
      <c r="O83" s="187">
        <f t="shared" si="4"/>
        <v>97127786</v>
      </c>
      <c r="P83" s="188">
        <f t="shared" si="5"/>
        <v>97127786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26606665</v>
      </c>
      <c r="G84" s="197">
        <f>SUM(G48,G69,G79)</f>
        <v>32580753</v>
      </c>
      <c r="H84" s="198">
        <f t="shared" si="3"/>
        <v>59187418</v>
      </c>
      <c r="I84" s="199"/>
      <c r="J84" s="197">
        <f>SUM(J48,J69,J79)</f>
        <v>386413712</v>
      </c>
      <c r="K84" s="197">
        <f>SUM(K48,K69,K79)</f>
        <v>302320769</v>
      </c>
      <c r="L84" s="197">
        <f>SUM(L48,L69,L79)</f>
        <v>341088417</v>
      </c>
      <c r="M84" s="197">
        <f>SUM(M48,M69,M79)</f>
        <v>514488976</v>
      </c>
      <c r="N84" s="197">
        <f>SUM(N48,N69,N79)</f>
        <v>300442664</v>
      </c>
      <c r="O84" s="198">
        <f t="shared" si="4"/>
        <v>1844754538</v>
      </c>
      <c r="P84" s="200">
        <f t="shared" si="5"/>
        <v>1903941956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2023-05-19T04:12:42Z</cp:lastPrinted>
  <dcterms:created xsi:type="dcterms:W3CDTF">2012-04-10T04:28:23Z</dcterms:created>
  <dcterms:modified xsi:type="dcterms:W3CDTF">2023-05-19T07:48:25Z</dcterms:modified>
  <cp:category/>
  <cp:version/>
  <cp:contentType/>
  <cp:contentStatus/>
</cp:coreProperties>
</file>