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<sst xmlns="http://schemas.openxmlformats.org/spreadsheetml/2006/main" count="263" uniqueCount="90">
  <si>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</si>
  <si>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</si>
  <si>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</si>
  <si>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</si>
  <si>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</si>
  <si>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</si>
  <si>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</si>
  <si>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</si>
  <si>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</si>
  <si>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</si>
  <si>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</si>
  <si>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</si>
  <si>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</si>
  <si>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</si>
  <si>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</si>
  <si>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</si>
  <si>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</si>
  <si>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</si>
  <si>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</si>
  <si>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</si>
  <si>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</si>
  <si>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</si>
  <si>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</si>
  <si>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</si>
  <si>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</si>
  <si>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</si>
  <si>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</si>
  <si>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</si>
  <si>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</si>
  <si>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</si>
  <si>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</si>
  <si>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</si>
  <si>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</si>
  <si>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</si>
  <si>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</si>
  <si>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</si>
  <si>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</si>
  <si>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</si>
  <si>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</si>
  <si>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</si>
  <si>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</si>
  <si>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</si>
  <si>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</si>
  <si>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</si>
  <si>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</si>
  <si>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</si>
  <si>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</si>
  <si>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</si>
  <si>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</si>
  <si>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</si>
  <si>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</si>
  <si>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</si>
  <si>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</si>
  <si>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</si>
  <si>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</si>
  <si>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</si>
  <si>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</si>
  <si>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</si>
  <si>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</si>
  <si>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</si>
  <si>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</si>
  <si>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</si>
  <si>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</si>
  <si>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</si>
  <si>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</si>
  <si>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</si>
  <si>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</si>
  <si>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</si>
  <si>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</si>
  <si>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</si>
  <si>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</si>
  <si>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</si>
  <si>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</si>
  <si>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</si>
  <si>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</si>
  <si>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</si>
  <si>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</si>
  <si>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</si>
  <si>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</si>
  <si>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</si>
  <si>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</si>
  <si>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</si>
  <si>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</si>
  <si>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</si>
  <si>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</si>
  <si>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</si>
  <si>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</si>
  <si>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</si>
  <si>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</si>
  <si>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28年 11月分）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</si>
</sst>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89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43613</v>
      </c>
      <c r="G7" s="180"/>
      <c r="H7" s="166">
        <v>46583</v>
      </c>
      <c r="I7" s="180"/>
      <c r="J7" s="166">
        <f>SUM(F7:I7)</f>
        <v>90196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3538</v>
      </c>
      <c r="G12" s="24">
        <f>SUM(G13:G14)</f>
        <v>2818</v>
      </c>
      <c r="H12" s="25">
        <f>F12+G12</f>
        <v>6356</v>
      </c>
      <c r="I12" s="19">
        <v>0</v>
      </c>
      <c r="J12" s="24">
        <f>J13+J14</f>
        <v>4234</v>
      </c>
      <c r="K12" s="24">
        <f>K13+K14</f>
        <v>2566</v>
      </c>
      <c r="L12" s="24">
        <f>L13+L14</f>
        <v>1982</v>
      </c>
      <c r="M12" s="24">
        <f>M13+M14</f>
        <v>2262</v>
      </c>
      <c r="N12" s="24">
        <f>N13+N14</f>
        <v>1498</v>
      </c>
      <c r="O12" s="25">
        <f>SUM(J12:N12)</f>
        <v>12542</v>
      </c>
      <c r="P12" s="27">
        <f>H12+O12</f>
        <v>18898</v>
      </c>
      <c r="Q12" s="17"/>
    </row>
    <row r="13" spans="3:16" ht="49.5" customHeight="1">
      <c r="C13" s="117" t="s">
        <v>14</v>
      </c>
      <c r="D13" s="118"/>
      <c r="E13" s="118"/>
      <c r="F13" s="24">
        <v>437</v>
      </c>
      <c r="G13" s="24">
        <v>297</v>
      </c>
      <c r="H13" s="25">
        <f>F13+G13</f>
        <v>734</v>
      </c>
      <c r="I13" s="19">
        <v>0</v>
      </c>
      <c r="J13" s="24">
        <v>495</v>
      </c>
      <c r="K13" s="24">
        <v>253</v>
      </c>
      <c r="L13" s="24">
        <v>206</v>
      </c>
      <c r="M13" s="24">
        <v>205</v>
      </c>
      <c r="N13" s="24">
        <v>132</v>
      </c>
      <c r="O13" s="25">
        <f>SUM(J13:N13)</f>
        <v>1291</v>
      </c>
      <c r="P13" s="27">
        <f>H13+O13</f>
        <v>2025</v>
      </c>
    </row>
    <row r="14" spans="3:16" ht="49.5" customHeight="1">
      <c r="C14" s="145" t="s">
        <v>15</v>
      </c>
      <c r="D14" s="146"/>
      <c r="E14" s="146"/>
      <c r="F14" s="24">
        <v>3101</v>
      </c>
      <c r="G14" s="24">
        <v>2521</v>
      </c>
      <c r="H14" s="25">
        <f>F14+G14</f>
        <v>5622</v>
      </c>
      <c r="I14" s="19">
        <v>0</v>
      </c>
      <c r="J14" s="24">
        <v>3739</v>
      </c>
      <c r="K14" s="24">
        <v>2313</v>
      </c>
      <c r="L14" s="24">
        <v>1776</v>
      </c>
      <c r="M14" s="24">
        <v>2057</v>
      </c>
      <c r="N14" s="24">
        <v>1366</v>
      </c>
      <c r="O14" s="25">
        <f>SUM(J14:N14)</f>
        <v>11251</v>
      </c>
      <c r="P14" s="27">
        <f>H14+O14</f>
        <v>16873</v>
      </c>
    </row>
    <row r="15" spans="3:16" ht="49.5" customHeight="1">
      <c r="C15" s="145" t="s">
        <v>16</v>
      </c>
      <c r="D15" s="146"/>
      <c r="E15" s="146"/>
      <c r="F15" s="24">
        <v>32</v>
      </c>
      <c r="G15" s="24">
        <v>42</v>
      </c>
      <c r="H15" s="25">
        <f>F15+G15</f>
        <v>74</v>
      </c>
      <c r="I15" s="19">
        <v>0</v>
      </c>
      <c r="J15" s="24">
        <v>70</v>
      </c>
      <c r="K15" s="24">
        <v>45</v>
      </c>
      <c r="L15" s="24">
        <v>48</v>
      </c>
      <c r="M15" s="24">
        <v>47</v>
      </c>
      <c r="N15" s="24">
        <v>30</v>
      </c>
      <c r="O15" s="25">
        <f>SUM(J15:N15)</f>
        <v>240</v>
      </c>
      <c r="P15" s="27">
        <f>H15+O15</f>
        <v>314</v>
      </c>
    </row>
    <row r="16" spans="3:16" ht="49.5" customHeight="1" thickBot="1">
      <c r="C16" s="151" t="s">
        <v>17</v>
      </c>
      <c r="D16" s="152"/>
      <c r="E16" s="152"/>
      <c r="F16" s="119">
        <f>F12+F15</f>
        <v>3570</v>
      </c>
      <c r="G16" s="119">
        <f>G12+G15</f>
        <v>2860</v>
      </c>
      <c r="H16" s="119">
        <f>H12+H15</f>
        <v>6430</v>
      </c>
      <c r="I16" s="120">
        <v>0</v>
      </c>
      <c r="J16" s="119">
        <f aca="true" t="shared" si="0" ref="J16:O16">J12+J15</f>
        <v>4304</v>
      </c>
      <c r="K16" s="119">
        <f t="shared" si="0"/>
        <v>2611</v>
      </c>
      <c r="L16" s="119">
        <f t="shared" si="0"/>
        <v>2030</v>
      </c>
      <c r="M16" s="119">
        <f t="shared" si="0"/>
        <v>2309</v>
      </c>
      <c r="N16" s="119">
        <f t="shared" si="0"/>
        <v>1528</v>
      </c>
      <c r="O16" s="119">
        <f t="shared" si="0"/>
        <v>12782</v>
      </c>
      <c r="P16" s="121">
        <f>H16+O16</f>
        <v>19212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1964</v>
      </c>
      <c r="G22" s="24">
        <v>2028</v>
      </c>
      <c r="H22" s="25">
        <f>SUM(F22:G22)</f>
        <v>3992</v>
      </c>
      <c r="I22" s="26">
        <v>0</v>
      </c>
      <c r="J22" s="24">
        <v>3120</v>
      </c>
      <c r="K22" s="24">
        <v>1985</v>
      </c>
      <c r="L22" s="24">
        <v>1156</v>
      </c>
      <c r="M22" s="24">
        <v>769</v>
      </c>
      <c r="N22" s="24">
        <v>367</v>
      </c>
      <c r="O22" s="25">
        <f>SUM(I22:N22)</f>
        <v>7397</v>
      </c>
      <c r="P22" s="27">
        <f>H22+O22</f>
        <v>11389</v>
      </c>
      <c r="Q22" s="17"/>
    </row>
    <row r="23" spans="3:16" ht="49.5" customHeight="1">
      <c r="C23" s="145" t="s">
        <v>16</v>
      </c>
      <c r="D23" s="146"/>
      <c r="E23" s="146"/>
      <c r="F23" s="24">
        <v>19</v>
      </c>
      <c r="G23" s="24">
        <v>28</v>
      </c>
      <c r="H23" s="25">
        <f>SUM(F23:G23)</f>
        <v>47</v>
      </c>
      <c r="I23" s="26">
        <v>0</v>
      </c>
      <c r="J23" s="24">
        <v>55</v>
      </c>
      <c r="K23" s="24">
        <v>38</v>
      </c>
      <c r="L23" s="24">
        <v>33</v>
      </c>
      <c r="M23" s="24">
        <v>25</v>
      </c>
      <c r="N23" s="24">
        <v>9</v>
      </c>
      <c r="O23" s="25">
        <f>SUM(I23:N23)</f>
        <v>160</v>
      </c>
      <c r="P23" s="27">
        <f>H23+O23</f>
        <v>207</v>
      </c>
    </row>
    <row r="24" spans="3:16" ht="49.5" customHeight="1" thickBot="1">
      <c r="C24" s="151" t="s">
        <v>17</v>
      </c>
      <c r="D24" s="152"/>
      <c r="E24" s="152"/>
      <c r="F24" s="119">
        <f>SUM(F22:F23)</f>
        <v>1983</v>
      </c>
      <c r="G24" s="119">
        <f>SUM(G22:G23)</f>
        <v>2056</v>
      </c>
      <c r="H24" s="122">
        <f>SUM(F24:G24)</f>
        <v>4039</v>
      </c>
      <c r="I24" s="123">
        <f>SUM(I22:I23)</f>
        <v>0</v>
      </c>
      <c r="J24" s="119">
        <f aca="true" t="shared" si="1" ref="J24:O24">SUM(J22:J23)</f>
        <v>3175</v>
      </c>
      <c r="K24" s="119">
        <f t="shared" si="1"/>
        <v>2023</v>
      </c>
      <c r="L24" s="119">
        <f t="shared" si="1"/>
        <v>1189</v>
      </c>
      <c r="M24" s="119">
        <f t="shared" si="1"/>
        <v>794</v>
      </c>
      <c r="N24" s="119">
        <f t="shared" si="1"/>
        <v>376</v>
      </c>
      <c r="O24" s="122">
        <f t="shared" si="1"/>
        <v>7557</v>
      </c>
      <c r="P24" s="121">
        <f>H24+O24</f>
        <v>11596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14</v>
      </c>
      <c r="G30" s="24">
        <v>26</v>
      </c>
      <c r="H30" s="25">
        <f>SUM(F30:G30)</f>
        <v>40</v>
      </c>
      <c r="I30" s="26">
        <v>0</v>
      </c>
      <c r="J30" s="24">
        <v>954</v>
      </c>
      <c r="K30" s="24">
        <v>667</v>
      </c>
      <c r="L30" s="24">
        <v>555</v>
      </c>
      <c r="M30" s="24">
        <v>447</v>
      </c>
      <c r="N30" s="24">
        <v>264</v>
      </c>
      <c r="O30" s="25">
        <f>SUM(I30:N30)</f>
        <v>2887</v>
      </c>
      <c r="P30" s="27">
        <f>H30+O30</f>
        <v>2927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11</v>
      </c>
      <c r="K31" s="24">
        <v>7</v>
      </c>
      <c r="L31" s="24">
        <v>5</v>
      </c>
      <c r="M31" s="24">
        <v>5</v>
      </c>
      <c r="N31" s="24">
        <v>3</v>
      </c>
      <c r="O31" s="25">
        <f>SUM(I31:N31)</f>
        <v>31</v>
      </c>
      <c r="P31" s="27">
        <f>H31+O31</f>
        <v>31</v>
      </c>
    </row>
    <row r="32" spans="3:16" ht="49.5" customHeight="1" thickBot="1">
      <c r="C32" s="151" t="s">
        <v>17</v>
      </c>
      <c r="D32" s="152"/>
      <c r="E32" s="152"/>
      <c r="F32" s="119">
        <f>SUM(F30:F31)</f>
        <v>14</v>
      </c>
      <c r="G32" s="119">
        <f>SUM(G30:G31)</f>
        <v>26</v>
      </c>
      <c r="H32" s="122">
        <f>SUM(F32:G32)</f>
        <v>40</v>
      </c>
      <c r="I32" s="123">
        <f aca="true" t="shared" si="2" ref="I32:N32">SUM(I30:I31)</f>
        <v>0</v>
      </c>
      <c r="J32" s="119">
        <f t="shared" si="2"/>
        <v>965</v>
      </c>
      <c r="K32" s="119">
        <f t="shared" si="2"/>
        <v>674</v>
      </c>
      <c r="L32" s="119">
        <f t="shared" si="2"/>
        <v>560</v>
      </c>
      <c r="M32" s="119">
        <f t="shared" si="2"/>
        <v>452</v>
      </c>
      <c r="N32" s="119">
        <f t="shared" si="2"/>
        <v>267</v>
      </c>
      <c r="O32" s="122">
        <f>SUM(I32:N32)</f>
        <v>2918</v>
      </c>
      <c r="P32" s="121">
        <f>H32+O32</f>
        <v>2958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16</v>
      </c>
      <c r="J38" s="33">
        <v>30</v>
      </c>
      <c r="K38" s="33">
        <v>187</v>
      </c>
      <c r="L38" s="33">
        <v>448</v>
      </c>
      <c r="M38" s="33">
        <v>401</v>
      </c>
      <c r="N38" s="34">
        <v>1082</v>
      </c>
      <c r="O38" s="36">
        <v>1082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16</v>
      </c>
      <c r="J39" s="24">
        <v>29</v>
      </c>
      <c r="K39" s="24">
        <v>185</v>
      </c>
      <c r="L39" s="24">
        <v>446</v>
      </c>
      <c r="M39" s="24">
        <v>397</v>
      </c>
      <c r="N39" s="25">
        <v>1073</v>
      </c>
      <c r="O39" s="27">
        <v>1073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2</v>
      </c>
      <c r="M40" s="119">
        <v>4</v>
      </c>
      <c r="N40" s="122">
        <v>9</v>
      </c>
      <c r="O40" s="121">
        <v>9</v>
      </c>
    </row>
    <row r="41" spans="3:15" ht="49.5" customHeight="1">
      <c r="C41" s="155" t="s">
        <v>35</v>
      </c>
      <c r="D41" s="156"/>
      <c r="E41" s="156"/>
      <c r="F41" s="33">
        <v>0</v>
      </c>
      <c r="G41" s="33">
        <v>0</v>
      </c>
      <c r="H41" s="34">
        <v>0</v>
      </c>
      <c r="I41" s="35">
        <v>163</v>
      </c>
      <c r="J41" s="33">
        <v>177</v>
      </c>
      <c r="K41" s="33">
        <v>190</v>
      </c>
      <c r="L41" s="33">
        <v>195</v>
      </c>
      <c r="M41" s="33">
        <v>107</v>
      </c>
      <c r="N41" s="34">
        <v>832</v>
      </c>
      <c r="O41" s="36">
        <v>832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162</v>
      </c>
      <c r="J42" s="24">
        <v>176</v>
      </c>
      <c r="K42" s="24">
        <v>187</v>
      </c>
      <c r="L42" s="24">
        <v>193</v>
      </c>
      <c r="M42" s="24">
        <v>105</v>
      </c>
      <c r="N42" s="25">
        <v>823</v>
      </c>
      <c r="O42" s="27">
        <v>823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1</v>
      </c>
      <c r="J43" s="119">
        <v>1</v>
      </c>
      <c r="K43" s="119">
        <v>3</v>
      </c>
      <c r="L43" s="119">
        <v>2</v>
      </c>
      <c r="M43" s="119">
        <v>2</v>
      </c>
      <c r="N43" s="122">
        <v>9</v>
      </c>
      <c r="O43" s="121">
        <v>9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0</v>
      </c>
      <c r="H44" s="34">
        <v>0</v>
      </c>
      <c r="I44" s="35">
        <v>10</v>
      </c>
      <c r="J44" s="33">
        <v>16</v>
      </c>
      <c r="K44" s="33">
        <v>46</v>
      </c>
      <c r="L44" s="33">
        <v>163</v>
      </c>
      <c r="M44" s="33">
        <v>146</v>
      </c>
      <c r="N44" s="34">
        <v>381</v>
      </c>
      <c r="O44" s="36">
        <v>381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v>0</v>
      </c>
      <c r="I45" s="26">
        <v>10</v>
      </c>
      <c r="J45" s="24">
        <v>16</v>
      </c>
      <c r="K45" s="24">
        <v>45</v>
      </c>
      <c r="L45" s="24">
        <v>160</v>
      </c>
      <c r="M45" s="24">
        <v>144</v>
      </c>
      <c r="N45" s="25">
        <v>375</v>
      </c>
      <c r="O45" s="27">
        <v>375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3</v>
      </c>
      <c r="M46" s="119">
        <v>2</v>
      </c>
      <c r="N46" s="122">
        <v>6</v>
      </c>
      <c r="O46" s="121">
        <v>6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v>0</v>
      </c>
      <c r="I47" s="127">
        <v>189</v>
      </c>
      <c r="J47" s="125">
        <v>221</v>
      </c>
      <c r="K47" s="125">
        <v>421</v>
      </c>
      <c r="L47" s="125">
        <v>800</v>
      </c>
      <c r="M47" s="125">
        <v>651</v>
      </c>
      <c r="N47" s="126">
        <v>2282</v>
      </c>
      <c r="O47" s="128">
        <v>2282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4665</v>
      </c>
      <c r="G10" s="60">
        <f>SUM(G11,G17,G20,G24,G28,G29)</f>
        <v>5362</v>
      </c>
      <c r="H10" s="85">
        <f>SUM(F10:G10)</f>
        <v>10027</v>
      </c>
      <c r="I10" s="135">
        <f aca="true" t="shared" si="0" ref="I10:N10">SUM(I11,I17,I20,I24,I28,I29)</f>
        <v>0</v>
      </c>
      <c r="J10" s="60">
        <f t="shared" si="0"/>
        <v>8059</v>
      </c>
      <c r="K10" s="60">
        <f t="shared" si="0"/>
        <v>5854</v>
      </c>
      <c r="L10" s="60">
        <f t="shared" si="0"/>
        <v>3624</v>
      </c>
      <c r="M10" s="60">
        <f t="shared" si="0"/>
        <v>2561</v>
      </c>
      <c r="N10" s="60">
        <f t="shared" si="0"/>
        <v>1324</v>
      </c>
      <c r="O10" s="129">
        <f>SUM(I10:N10)</f>
        <v>21422</v>
      </c>
      <c r="P10" s="87">
        <f>SUM(O10,H10)</f>
        <v>31449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803</v>
      </c>
      <c r="G11" s="65">
        <v>1073</v>
      </c>
      <c r="H11" s="66">
        <v>1876</v>
      </c>
      <c r="I11" s="136">
        <v>0</v>
      </c>
      <c r="J11" s="65">
        <v>1661</v>
      </c>
      <c r="K11" s="65">
        <v>1230</v>
      </c>
      <c r="L11" s="65">
        <v>761</v>
      </c>
      <c r="M11" s="65">
        <v>611</v>
      </c>
      <c r="N11" s="65">
        <v>443</v>
      </c>
      <c r="O11" s="130">
        <v>4706</v>
      </c>
      <c r="P11" s="68">
        <v>6582</v>
      </c>
    </row>
    <row r="12" spans="3:16" s="61" customFormat="1" ht="30" customHeight="1">
      <c r="C12" s="62"/>
      <c r="D12" s="63"/>
      <c r="E12" s="69" t="s">
        <v>80</v>
      </c>
      <c r="F12" s="65">
        <v>710</v>
      </c>
      <c r="G12" s="65">
        <v>878</v>
      </c>
      <c r="H12" s="66">
        <v>1588</v>
      </c>
      <c r="I12" s="136">
        <v>0</v>
      </c>
      <c r="J12" s="65">
        <v>1047</v>
      </c>
      <c r="K12" s="65">
        <v>651</v>
      </c>
      <c r="L12" s="65">
        <v>313</v>
      </c>
      <c r="M12" s="65">
        <v>223</v>
      </c>
      <c r="N12" s="65">
        <v>145</v>
      </c>
      <c r="O12" s="130">
        <v>2379</v>
      </c>
      <c r="P12" s="68">
        <v>3967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5</v>
      </c>
      <c r="L13" s="65">
        <v>9</v>
      </c>
      <c r="M13" s="65">
        <v>26</v>
      </c>
      <c r="N13" s="65">
        <v>36</v>
      </c>
      <c r="O13" s="130">
        <v>76</v>
      </c>
      <c r="P13" s="68">
        <v>76</v>
      </c>
    </row>
    <row r="14" spans="3:16" s="61" customFormat="1" ht="30" customHeight="1">
      <c r="C14" s="62"/>
      <c r="D14" s="63"/>
      <c r="E14" s="69" t="s">
        <v>82</v>
      </c>
      <c r="F14" s="65">
        <v>32</v>
      </c>
      <c r="G14" s="65">
        <v>57</v>
      </c>
      <c r="H14" s="66">
        <v>89</v>
      </c>
      <c r="I14" s="136">
        <v>0</v>
      </c>
      <c r="J14" s="65">
        <v>158</v>
      </c>
      <c r="K14" s="65">
        <v>127</v>
      </c>
      <c r="L14" s="65">
        <v>98</v>
      </c>
      <c r="M14" s="65">
        <v>97</v>
      </c>
      <c r="N14" s="65">
        <v>87</v>
      </c>
      <c r="O14" s="130">
        <v>567</v>
      </c>
      <c r="P14" s="68">
        <v>656</v>
      </c>
    </row>
    <row r="15" spans="3:16" s="61" customFormat="1" ht="30" customHeight="1">
      <c r="C15" s="62"/>
      <c r="D15" s="63"/>
      <c r="E15" s="69" t="s">
        <v>83</v>
      </c>
      <c r="F15" s="65">
        <v>31</v>
      </c>
      <c r="G15" s="65">
        <v>80</v>
      </c>
      <c r="H15" s="66">
        <v>111</v>
      </c>
      <c r="I15" s="136">
        <v>0</v>
      </c>
      <c r="J15" s="65">
        <v>145</v>
      </c>
      <c r="K15" s="65">
        <v>130</v>
      </c>
      <c r="L15" s="65">
        <v>110</v>
      </c>
      <c r="M15" s="65">
        <v>59</v>
      </c>
      <c r="N15" s="65">
        <v>31</v>
      </c>
      <c r="O15" s="130">
        <v>475</v>
      </c>
      <c r="P15" s="68">
        <v>586</v>
      </c>
    </row>
    <row r="16" spans="3:16" s="61" customFormat="1" ht="30" customHeight="1">
      <c r="C16" s="62"/>
      <c r="D16" s="63"/>
      <c r="E16" s="69" t="s">
        <v>84</v>
      </c>
      <c r="F16" s="65">
        <v>30</v>
      </c>
      <c r="G16" s="65">
        <v>58</v>
      </c>
      <c r="H16" s="66">
        <v>88</v>
      </c>
      <c r="I16" s="136">
        <v>0</v>
      </c>
      <c r="J16" s="65">
        <v>311</v>
      </c>
      <c r="K16" s="65">
        <v>317</v>
      </c>
      <c r="L16" s="65">
        <v>231</v>
      </c>
      <c r="M16" s="65">
        <v>206</v>
      </c>
      <c r="N16" s="65">
        <v>144</v>
      </c>
      <c r="O16" s="130">
        <v>1209</v>
      </c>
      <c r="P16" s="68">
        <v>1297</v>
      </c>
    </row>
    <row r="17" spans="3:16" s="61" customFormat="1" ht="30" customHeight="1">
      <c r="C17" s="62"/>
      <c r="D17" s="70" t="s">
        <v>49</v>
      </c>
      <c r="E17" s="71"/>
      <c r="F17" s="65">
        <v>1295</v>
      </c>
      <c r="G17" s="65">
        <v>1350</v>
      </c>
      <c r="H17" s="66">
        <v>2645</v>
      </c>
      <c r="I17" s="136">
        <v>0</v>
      </c>
      <c r="J17" s="65">
        <v>1934</v>
      </c>
      <c r="K17" s="65">
        <v>1241</v>
      </c>
      <c r="L17" s="65">
        <v>671</v>
      </c>
      <c r="M17" s="65">
        <v>448</v>
      </c>
      <c r="N17" s="65">
        <v>157</v>
      </c>
      <c r="O17" s="130">
        <v>4451</v>
      </c>
      <c r="P17" s="68">
        <v>7096</v>
      </c>
    </row>
    <row r="18" spans="3:16" s="61" customFormat="1" ht="30" customHeight="1">
      <c r="C18" s="62"/>
      <c r="D18" s="63"/>
      <c r="E18" s="69" t="s">
        <v>50</v>
      </c>
      <c r="F18" s="65">
        <v>1059</v>
      </c>
      <c r="G18" s="65">
        <v>1024</v>
      </c>
      <c r="H18" s="66">
        <v>2083</v>
      </c>
      <c r="I18" s="136">
        <v>0</v>
      </c>
      <c r="J18" s="65">
        <v>1361</v>
      </c>
      <c r="K18" s="65">
        <v>899</v>
      </c>
      <c r="L18" s="65">
        <v>486</v>
      </c>
      <c r="M18" s="65">
        <v>350</v>
      </c>
      <c r="N18" s="65">
        <v>130</v>
      </c>
      <c r="O18" s="130">
        <v>3226</v>
      </c>
      <c r="P18" s="68">
        <v>5309</v>
      </c>
    </row>
    <row r="19" spans="3:16" s="61" customFormat="1" ht="30" customHeight="1">
      <c r="C19" s="62"/>
      <c r="D19" s="63"/>
      <c r="E19" s="69" t="s">
        <v>51</v>
      </c>
      <c r="F19" s="65">
        <v>236</v>
      </c>
      <c r="G19" s="65">
        <v>326</v>
      </c>
      <c r="H19" s="66">
        <v>562</v>
      </c>
      <c r="I19" s="136">
        <v>0</v>
      </c>
      <c r="J19" s="65">
        <v>573</v>
      </c>
      <c r="K19" s="65">
        <v>342</v>
      </c>
      <c r="L19" s="65">
        <v>185</v>
      </c>
      <c r="M19" s="65">
        <v>98</v>
      </c>
      <c r="N19" s="65">
        <v>27</v>
      </c>
      <c r="O19" s="130">
        <v>1225</v>
      </c>
      <c r="P19" s="68">
        <v>1787</v>
      </c>
    </row>
    <row r="20" spans="3:16" s="61" customFormat="1" ht="30" customHeight="1">
      <c r="C20" s="62"/>
      <c r="D20" s="70" t="s">
        <v>52</v>
      </c>
      <c r="E20" s="71"/>
      <c r="F20" s="65">
        <v>5</v>
      </c>
      <c r="G20" s="65">
        <v>25</v>
      </c>
      <c r="H20" s="66">
        <v>30</v>
      </c>
      <c r="I20" s="136">
        <v>0</v>
      </c>
      <c r="J20" s="65">
        <v>177</v>
      </c>
      <c r="K20" s="65">
        <v>179</v>
      </c>
      <c r="L20" s="65">
        <v>212</v>
      </c>
      <c r="M20" s="65">
        <v>150</v>
      </c>
      <c r="N20" s="65">
        <v>89</v>
      </c>
      <c r="O20" s="130">
        <v>807</v>
      </c>
      <c r="P20" s="68">
        <v>837</v>
      </c>
    </row>
    <row r="21" spans="3:16" s="61" customFormat="1" ht="30" customHeight="1">
      <c r="C21" s="62"/>
      <c r="D21" s="63"/>
      <c r="E21" s="69" t="s">
        <v>85</v>
      </c>
      <c r="F21" s="65">
        <v>4</v>
      </c>
      <c r="G21" s="65">
        <v>24</v>
      </c>
      <c r="H21" s="66">
        <v>28</v>
      </c>
      <c r="I21" s="136">
        <v>0</v>
      </c>
      <c r="J21" s="65">
        <v>142</v>
      </c>
      <c r="K21" s="65">
        <v>157</v>
      </c>
      <c r="L21" s="65">
        <v>192</v>
      </c>
      <c r="M21" s="65">
        <v>141</v>
      </c>
      <c r="N21" s="65">
        <v>84</v>
      </c>
      <c r="O21" s="130">
        <v>716</v>
      </c>
      <c r="P21" s="68">
        <v>744</v>
      </c>
    </row>
    <row r="22" spans="3:16" s="61" customFormat="1" ht="30" customHeight="1">
      <c r="C22" s="62"/>
      <c r="D22" s="63"/>
      <c r="E22" s="72" t="s">
        <v>86</v>
      </c>
      <c r="F22" s="65">
        <v>1</v>
      </c>
      <c r="G22" s="65">
        <v>1</v>
      </c>
      <c r="H22" s="66">
        <v>2</v>
      </c>
      <c r="I22" s="136">
        <v>0</v>
      </c>
      <c r="J22" s="65">
        <v>35</v>
      </c>
      <c r="K22" s="65">
        <v>22</v>
      </c>
      <c r="L22" s="65">
        <v>20</v>
      </c>
      <c r="M22" s="65">
        <v>9</v>
      </c>
      <c r="N22" s="65">
        <v>5</v>
      </c>
      <c r="O22" s="130">
        <v>91</v>
      </c>
      <c r="P22" s="68">
        <v>93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581</v>
      </c>
      <c r="G24" s="65">
        <f>SUM(G25:G27)</f>
        <v>860</v>
      </c>
      <c r="H24" s="66">
        <f>SUM(F24:G24)</f>
        <v>1441</v>
      </c>
      <c r="I24" s="136">
        <f aca="true" t="shared" si="1" ref="I24:N24">SUM(I25:I27)</f>
        <v>0</v>
      </c>
      <c r="J24" s="65">
        <f t="shared" si="1"/>
        <v>1225</v>
      </c>
      <c r="K24" s="65">
        <f t="shared" si="1"/>
        <v>1268</v>
      </c>
      <c r="L24" s="65">
        <f t="shared" si="1"/>
        <v>854</v>
      </c>
      <c r="M24" s="65">
        <f t="shared" si="1"/>
        <v>585</v>
      </c>
      <c r="N24" s="65">
        <f t="shared" si="1"/>
        <v>278</v>
      </c>
      <c r="O24" s="130">
        <f>SUM(I24:N24)</f>
        <v>4210</v>
      </c>
      <c r="P24" s="68">
        <f>SUM(O24,H24)</f>
        <v>5651</v>
      </c>
    </row>
    <row r="25" spans="3:16" s="61" customFormat="1" ht="30" customHeight="1">
      <c r="C25" s="62"/>
      <c r="D25" s="63"/>
      <c r="E25" s="72" t="s">
        <v>57</v>
      </c>
      <c r="F25" s="65">
        <v>512</v>
      </c>
      <c r="G25" s="65">
        <v>813</v>
      </c>
      <c r="H25" s="66">
        <v>1325</v>
      </c>
      <c r="I25" s="136">
        <v>0</v>
      </c>
      <c r="J25" s="65">
        <v>1185</v>
      </c>
      <c r="K25" s="65">
        <v>1234</v>
      </c>
      <c r="L25" s="65">
        <v>828</v>
      </c>
      <c r="M25" s="65">
        <v>572</v>
      </c>
      <c r="N25" s="65">
        <v>275</v>
      </c>
      <c r="O25" s="130">
        <v>4094</v>
      </c>
      <c r="P25" s="68">
        <v>5419</v>
      </c>
    </row>
    <row r="26" spans="3:16" s="61" customFormat="1" ht="30" customHeight="1">
      <c r="C26" s="62"/>
      <c r="D26" s="63"/>
      <c r="E26" s="72" t="s">
        <v>58</v>
      </c>
      <c r="F26" s="65">
        <v>27</v>
      </c>
      <c r="G26" s="65">
        <v>18</v>
      </c>
      <c r="H26" s="66">
        <f>SUM(F26:G26)</f>
        <v>45</v>
      </c>
      <c r="I26" s="136">
        <v>0</v>
      </c>
      <c r="J26" s="65">
        <v>24</v>
      </c>
      <c r="K26" s="65">
        <v>15</v>
      </c>
      <c r="L26" s="65">
        <v>18</v>
      </c>
      <c r="M26" s="65">
        <v>7</v>
      </c>
      <c r="N26" s="65">
        <v>2</v>
      </c>
      <c r="O26" s="130">
        <f>SUM(I26:N26)</f>
        <v>66</v>
      </c>
      <c r="P26" s="68">
        <f>SUM(O26,H26)</f>
        <v>111</v>
      </c>
    </row>
    <row r="27" spans="3:16" s="61" customFormat="1" ht="30" customHeight="1">
      <c r="C27" s="62"/>
      <c r="D27" s="63"/>
      <c r="E27" s="72" t="s">
        <v>59</v>
      </c>
      <c r="F27" s="65">
        <v>42</v>
      </c>
      <c r="G27" s="65">
        <v>29</v>
      </c>
      <c r="H27" s="66">
        <f>SUM(F27:G27)</f>
        <v>71</v>
      </c>
      <c r="I27" s="136">
        <v>0</v>
      </c>
      <c r="J27" s="65">
        <v>16</v>
      </c>
      <c r="K27" s="65">
        <v>19</v>
      </c>
      <c r="L27" s="65">
        <v>8</v>
      </c>
      <c r="M27" s="65">
        <v>6</v>
      </c>
      <c r="N27" s="65">
        <v>1</v>
      </c>
      <c r="O27" s="130">
        <f>SUM(I27:N27)</f>
        <v>50</v>
      </c>
      <c r="P27" s="68">
        <f>SUM(O27,H27)</f>
        <v>121</v>
      </c>
    </row>
    <row r="28" spans="3:16" s="61" customFormat="1" ht="30" customHeight="1">
      <c r="C28" s="62"/>
      <c r="D28" s="74" t="s">
        <v>60</v>
      </c>
      <c r="E28" s="75"/>
      <c r="F28" s="65">
        <v>20</v>
      </c>
      <c r="G28" s="65">
        <v>16</v>
      </c>
      <c r="H28" s="66">
        <v>36</v>
      </c>
      <c r="I28" s="136">
        <v>0</v>
      </c>
      <c r="J28" s="65">
        <v>84</v>
      </c>
      <c r="K28" s="65">
        <v>63</v>
      </c>
      <c r="L28" s="65">
        <v>53</v>
      </c>
      <c r="M28" s="65">
        <v>65</v>
      </c>
      <c r="N28" s="65">
        <v>23</v>
      </c>
      <c r="O28" s="130">
        <v>288</v>
      </c>
      <c r="P28" s="68">
        <v>324</v>
      </c>
    </row>
    <row r="29" spans="3:16" s="61" customFormat="1" ht="30" customHeight="1" thickBot="1">
      <c r="C29" s="76"/>
      <c r="D29" s="77" t="s">
        <v>61</v>
      </c>
      <c r="E29" s="78"/>
      <c r="F29" s="79">
        <v>1961</v>
      </c>
      <c r="G29" s="79">
        <v>2038</v>
      </c>
      <c r="H29" s="80">
        <v>3999</v>
      </c>
      <c r="I29" s="137">
        <v>0</v>
      </c>
      <c r="J29" s="79">
        <v>2978</v>
      </c>
      <c r="K29" s="79">
        <v>1873</v>
      </c>
      <c r="L29" s="79">
        <v>1073</v>
      </c>
      <c r="M29" s="79">
        <v>702</v>
      </c>
      <c r="N29" s="79">
        <v>334</v>
      </c>
      <c r="O29" s="131">
        <v>6960</v>
      </c>
      <c r="P29" s="82">
        <v>10959</v>
      </c>
    </row>
    <row r="30" spans="3:16" s="61" customFormat="1" ht="30" customHeight="1">
      <c r="C30" s="59" t="s">
        <v>62</v>
      </c>
      <c r="D30" s="83"/>
      <c r="E30" s="84"/>
      <c r="F30" s="60">
        <v>14</v>
      </c>
      <c r="G30" s="60">
        <v>26</v>
      </c>
      <c r="H30" s="85">
        <v>40</v>
      </c>
      <c r="I30" s="135">
        <v>0</v>
      </c>
      <c r="J30" s="60">
        <v>1084</v>
      </c>
      <c r="K30" s="60">
        <v>773</v>
      </c>
      <c r="L30" s="60">
        <v>639</v>
      </c>
      <c r="M30" s="60">
        <v>492</v>
      </c>
      <c r="N30" s="60">
        <v>275</v>
      </c>
      <c r="O30" s="129">
        <v>3263</v>
      </c>
      <c r="P30" s="87">
        <v>3303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117</v>
      </c>
      <c r="K31" s="89">
        <v>104</v>
      </c>
      <c r="L31" s="89">
        <v>70</v>
      </c>
      <c r="M31" s="89">
        <v>46</v>
      </c>
      <c r="N31" s="89">
        <v>9</v>
      </c>
      <c r="O31" s="132">
        <v>346</v>
      </c>
      <c r="P31" s="92">
        <v>346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21</v>
      </c>
      <c r="K32" s="65">
        <v>23</v>
      </c>
      <c r="L32" s="65">
        <v>25</v>
      </c>
      <c r="M32" s="65">
        <v>10</v>
      </c>
      <c r="N32" s="65">
        <v>7</v>
      </c>
      <c r="O32" s="130">
        <v>86</v>
      </c>
      <c r="P32" s="68">
        <v>86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708</v>
      </c>
      <c r="K33" s="65">
        <v>446</v>
      </c>
      <c r="L33" s="65">
        <v>255</v>
      </c>
      <c r="M33" s="65">
        <v>122</v>
      </c>
      <c r="N33" s="65">
        <v>45</v>
      </c>
      <c r="O33" s="130">
        <v>1576</v>
      </c>
      <c r="P33" s="68">
        <v>1576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</v>
      </c>
      <c r="H34" s="66">
        <v>1</v>
      </c>
      <c r="I34" s="136">
        <v>0</v>
      </c>
      <c r="J34" s="65">
        <v>46</v>
      </c>
      <c r="K34" s="65">
        <v>43</v>
      </c>
      <c r="L34" s="65">
        <v>62</v>
      </c>
      <c r="M34" s="65">
        <v>31</v>
      </c>
      <c r="N34" s="65">
        <v>25</v>
      </c>
      <c r="O34" s="130">
        <v>207</v>
      </c>
      <c r="P34" s="68">
        <v>208</v>
      </c>
    </row>
    <row r="35" spans="3:16" s="61" customFormat="1" ht="30" customHeight="1">
      <c r="C35" s="62"/>
      <c r="D35" s="74" t="s">
        <v>66</v>
      </c>
      <c r="E35" s="75"/>
      <c r="F35" s="65">
        <v>14</v>
      </c>
      <c r="G35" s="65">
        <v>24</v>
      </c>
      <c r="H35" s="66">
        <v>38</v>
      </c>
      <c r="I35" s="136">
        <v>0</v>
      </c>
      <c r="J35" s="65">
        <v>126</v>
      </c>
      <c r="K35" s="65">
        <v>66</v>
      </c>
      <c r="L35" s="65">
        <v>58</v>
      </c>
      <c r="M35" s="65">
        <v>24</v>
      </c>
      <c r="N35" s="65">
        <v>11</v>
      </c>
      <c r="O35" s="130">
        <v>285</v>
      </c>
      <c r="P35" s="68">
        <v>323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1</v>
      </c>
      <c r="H36" s="66">
        <v>1</v>
      </c>
      <c r="I36" s="138">
        <v>0</v>
      </c>
      <c r="J36" s="65">
        <v>62</v>
      </c>
      <c r="K36" s="65">
        <v>84</v>
      </c>
      <c r="L36" s="65">
        <v>100</v>
      </c>
      <c r="M36" s="65">
        <v>80</v>
      </c>
      <c r="N36" s="65">
        <v>32</v>
      </c>
      <c r="O36" s="130">
        <v>358</v>
      </c>
      <c r="P36" s="68">
        <v>359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182"/>
      <c r="F38" s="65">
        <v>0</v>
      </c>
      <c r="G38" s="65">
        <v>0</v>
      </c>
      <c r="H38" s="66">
        <v>0</v>
      </c>
      <c r="I38" s="138">
        <v>0</v>
      </c>
      <c r="J38" s="65">
        <v>4</v>
      </c>
      <c r="K38" s="65">
        <v>7</v>
      </c>
      <c r="L38" s="65">
        <v>69</v>
      </c>
      <c r="M38" s="65">
        <v>179</v>
      </c>
      <c r="N38" s="65">
        <v>146</v>
      </c>
      <c r="O38" s="130">
        <v>405</v>
      </c>
      <c r="P38" s="68">
        <v>405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178</v>
      </c>
      <c r="K40" s="60">
        <v>204</v>
      </c>
      <c r="L40" s="60">
        <v>422</v>
      </c>
      <c r="M40" s="60">
        <v>802</v>
      </c>
      <c r="N40" s="60">
        <v>669</v>
      </c>
      <c r="O40" s="129">
        <v>2275</v>
      </c>
      <c r="P40" s="87">
        <v>2275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16</v>
      </c>
      <c r="K41" s="65">
        <v>31</v>
      </c>
      <c r="L41" s="65">
        <v>188</v>
      </c>
      <c r="M41" s="65">
        <v>442</v>
      </c>
      <c r="N41" s="65">
        <v>404</v>
      </c>
      <c r="O41" s="130">
        <v>1081</v>
      </c>
      <c r="P41" s="68">
        <v>1081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151</v>
      </c>
      <c r="K42" s="65">
        <v>157</v>
      </c>
      <c r="L42" s="65">
        <v>181</v>
      </c>
      <c r="M42" s="65">
        <v>189</v>
      </c>
      <c r="N42" s="65">
        <v>108</v>
      </c>
      <c r="O42" s="130">
        <v>786</v>
      </c>
      <c r="P42" s="68">
        <v>786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11</v>
      </c>
      <c r="K43" s="79">
        <v>16</v>
      </c>
      <c r="L43" s="79">
        <v>53</v>
      </c>
      <c r="M43" s="79">
        <v>171</v>
      </c>
      <c r="N43" s="79">
        <v>157</v>
      </c>
      <c r="O43" s="131">
        <v>408</v>
      </c>
      <c r="P43" s="82">
        <v>408</v>
      </c>
    </row>
    <row r="44" spans="3:16" s="61" customFormat="1" ht="30" customHeight="1" thickBot="1">
      <c r="C44" s="185" t="s">
        <v>75</v>
      </c>
      <c r="D44" s="186"/>
      <c r="E44" s="187"/>
      <c r="F44" s="99">
        <f>SUM(F10,F30,F40)</f>
        <v>4679</v>
      </c>
      <c r="G44" s="99">
        <f>SUM(G10,G30,G40)</f>
        <v>5388</v>
      </c>
      <c r="H44" s="101">
        <f>SUM(F44:G44)</f>
        <v>10067</v>
      </c>
      <c r="I44" s="142">
        <f aca="true" t="shared" si="2" ref="I44:N44">SUM(I10,I30,I40)</f>
        <v>0</v>
      </c>
      <c r="J44" s="99">
        <f t="shared" si="2"/>
        <v>9321</v>
      </c>
      <c r="K44" s="99">
        <f t="shared" si="2"/>
        <v>6831</v>
      </c>
      <c r="L44" s="99">
        <f t="shared" si="2"/>
        <v>4685</v>
      </c>
      <c r="M44" s="99">
        <f t="shared" si="2"/>
        <v>3855</v>
      </c>
      <c r="N44" s="99">
        <f t="shared" si="2"/>
        <v>2268</v>
      </c>
      <c r="O44" s="134">
        <f>SUM(I44:N44)</f>
        <v>26960</v>
      </c>
      <c r="P44" s="103">
        <f>SUM(O44,H44)</f>
        <v>37027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5081371</v>
      </c>
      <c r="G46" s="60">
        <v>9038448</v>
      </c>
      <c r="H46" s="85">
        <v>14119819</v>
      </c>
      <c r="I46" s="86">
        <v>0</v>
      </c>
      <c r="J46" s="60">
        <v>23837729</v>
      </c>
      <c r="K46" s="60">
        <v>20717793</v>
      </c>
      <c r="L46" s="60">
        <v>16925950</v>
      </c>
      <c r="M46" s="60">
        <v>14517108</v>
      </c>
      <c r="N46" s="60">
        <v>7801292</v>
      </c>
      <c r="O46" s="129">
        <v>83799872</v>
      </c>
      <c r="P46" s="87">
        <v>97919691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1322390</v>
      </c>
      <c r="G47" s="65">
        <v>2320091</v>
      </c>
      <c r="H47" s="66">
        <v>3642481</v>
      </c>
      <c r="I47" s="67">
        <v>0</v>
      </c>
      <c r="J47" s="65">
        <v>4394408</v>
      </c>
      <c r="K47" s="65">
        <v>4163826</v>
      </c>
      <c r="L47" s="65">
        <v>3343231</v>
      </c>
      <c r="M47" s="65">
        <v>2836300</v>
      </c>
      <c r="N47" s="65">
        <v>2613955</v>
      </c>
      <c r="O47" s="130">
        <v>17351720</v>
      </c>
      <c r="P47" s="68">
        <v>20994201</v>
      </c>
    </row>
    <row r="48" spans="3:16" s="61" customFormat="1" ht="30" customHeight="1">
      <c r="C48" s="62"/>
      <c r="D48" s="63"/>
      <c r="E48" s="69" t="s">
        <v>44</v>
      </c>
      <c r="F48" s="65">
        <v>1119787</v>
      </c>
      <c r="G48" s="65">
        <v>1774408</v>
      </c>
      <c r="H48" s="66">
        <v>2894195</v>
      </c>
      <c r="I48" s="67">
        <v>0</v>
      </c>
      <c r="J48" s="65">
        <v>3017603</v>
      </c>
      <c r="K48" s="65">
        <v>2804743</v>
      </c>
      <c r="L48" s="65">
        <v>2256141</v>
      </c>
      <c r="M48" s="65">
        <v>1868902</v>
      </c>
      <c r="N48" s="65">
        <v>1734113</v>
      </c>
      <c r="O48" s="130">
        <v>11681502</v>
      </c>
      <c r="P48" s="68">
        <v>14575697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0</v>
      </c>
      <c r="K49" s="65">
        <v>33176</v>
      </c>
      <c r="L49" s="65">
        <v>65076</v>
      </c>
      <c r="M49" s="65">
        <v>140615</v>
      </c>
      <c r="N49" s="65">
        <v>236059</v>
      </c>
      <c r="O49" s="130">
        <v>474926</v>
      </c>
      <c r="P49" s="68">
        <v>474926</v>
      </c>
    </row>
    <row r="50" spans="3:16" s="61" customFormat="1" ht="30" customHeight="1">
      <c r="C50" s="62"/>
      <c r="D50" s="63"/>
      <c r="E50" s="69" t="s">
        <v>46</v>
      </c>
      <c r="F50" s="65">
        <v>84691</v>
      </c>
      <c r="G50" s="65">
        <v>186219</v>
      </c>
      <c r="H50" s="66">
        <v>270910</v>
      </c>
      <c r="I50" s="67">
        <v>0</v>
      </c>
      <c r="J50" s="65">
        <v>551565</v>
      </c>
      <c r="K50" s="65">
        <v>518537</v>
      </c>
      <c r="L50" s="65">
        <v>364303</v>
      </c>
      <c r="M50" s="65">
        <v>408564</v>
      </c>
      <c r="N50" s="65">
        <v>426197</v>
      </c>
      <c r="O50" s="130">
        <v>2269166</v>
      </c>
      <c r="P50" s="68">
        <v>2540076</v>
      </c>
    </row>
    <row r="51" spans="3:16" s="61" customFormat="1" ht="30" customHeight="1">
      <c r="C51" s="62"/>
      <c r="D51" s="63"/>
      <c r="E51" s="69" t="s">
        <v>47</v>
      </c>
      <c r="F51" s="65">
        <v>93840</v>
      </c>
      <c r="G51" s="65">
        <v>310528</v>
      </c>
      <c r="H51" s="66">
        <v>404368</v>
      </c>
      <c r="I51" s="67">
        <v>0</v>
      </c>
      <c r="J51" s="65">
        <v>560761</v>
      </c>
      <c r="K51" s="65">
        <v>561229</v>
      </c>
      <c r="L51" s="65">
        <v>471672</v>
      </c>
      <c r="M51" s="65">
        <v>263077</v>
      </c>
      <c r="N51" s="65">
        <v>112536</v>
      </c>
      <c r="O51" s="130">
        <v>1969275</v>
      </c>
      <c r="P51" s="68">
        <v>2373643</v>
      </c>
    </row>
    <row r="52" spans="3:16" s="61" customFormat="1" ht="30" customHeight="1">
      <c r="C52" s="62"/>
      <c r="D52" s="63"/>
      <c r="E52" s="69" t="s">
        <v>48</v>
      </c>
      <c r="F52" s="65">
        <v>24072</v>
      </c>
      <c r="G52" s="65">
        <v>48936</v>
      </c>
      <c r="H52" s="66">
        <v>73008</v>
      </c>
      <c r="I52" s="67">
        <v>0</v>
      </c>
      <c r="J52" s="65">
        <v>264479</v>
      </c>
      <c r="K52" s="65">
        <v>246141</v>
      </c>
      <c r="L52" s="65">
        <v>186039</v>
      </c>
      <c r="M52" s="65">
        <v>155142</v>
      </c>
      <c r="N52" s="65">
        <v>105050</v>
      </c>
      <c r="O52" s="130">
        <v>956851</v>
      </c>
      <c r="P52" s="68">
        <v>1029859</v>
      </c>
    </row>
    <row r="53" spans="3:16" s="61" customFormat="1" ht="30" customHeight="1">
      <c r="C53" s="62"/>
      <c r="D53" s="70" t="s">
        <v>49</v>
      </c>
      <c r="E53" s="71"/>
      <c r="F53" s="65">
        <v>2474568</v>
      </c>
      <c r="G53" s="65">
        <v>5016154</v>
      </c>
      <c r="H53" s="66">
        <v>7490722</v>
      </c>
      <c r="I53" s="67">
        <v>0</v>
      </c>
      <c r="J53" s="65">
        <v>12585374</v>
      </c>
      <c r="K53" s="65">
        <v>10375883</v>
      </c>
      <c r="L53" s="65">
        <v>7236667</v>
      </c>
      <c r="M53" s="65">
        <v>5957431</v>
      </c>
      <c r="N53" s="65">
        <v>2420107</v>
      </c>
      <c r="O53" s="130">
        <v>38575462</v>
      </c>
      <c r="P53" s="68">
        <v>46066184</v>
      </c>
    </row>
    <row r="54" spans="3:16" s="61" customFormat="1" ht="30" customHeight="1">
      <c r="C54" s="62"/>
      <c r="D54" s="63"/>
      <c r="E54" s="69" t="s">
        <v>50</v>
      </c>
      <c r="F54" s="65">
        <v>1968788</v>
      </c>
      <c r="G54" s="65">
        <v>3714074</v>
      </c>
      <c r="H54" s="66">
        <v>5682862</v>
      </c>
      <c r="I54" s="67">
        <v>0</v>
      </c>
      <c r="J54" s="65">
        <v>9182770</v>
      </c>
      <c r="K54" s="65">
        <v>7670064</v>
      </c>
      <c r="L54" s="65">
        <v>5619532</v>
      </c>
      <c r="M54" s="65">
        <v>4957794</v>
      </c>
      <c r="N54" s="65">
        <v>2113901</v>
      </c>
      <c r="O54" s="130">
        <v>29544061</v>
      </c>
      <c r="P54" s="68">
        <v>35226923</v>
      </c>
    </row>
    <row r="55" spans="3:16" s="61" customFormat="1" ht="30" customHeight="1">
      <c r="C55" s="62"/>
      <c r="D55" s="63"/>
      <c r="E55" s="69" t="s">
        <v>51</v>
      </c>
      <c r="F55" s="65">
        <v>505780</v>
      </c>
      <c r="G55" s="65">
        <v>1302080</v>
      </c>
      <c r="H55" s="66">
        <v>1807860</v>
      </c>
      <c r="I55" s="67">
        <v>0</v>
      </c>
      <c r="J55" s="65">
        <v>3402604</v>
      </c>
      <c r="K55" s="65">
        <v>2705819</v>
      </c>
      <c r="L55" s="65">
        <v>1617135</v>
      </c>
      <c r="M55" s="65">
        <v>999637</v>
      </c>
      <c r="N55" s="65">
        <v>306206</v>
      </c>
      <c r="O55" s="130">
        <v>9031401</v>
      </c>
      <c r="P55" s="68">
        <v>10839261</v>
      </c>
    </row>
    <row r="56" spans="3:16" s="61" customFormat="1" ht="30" customHeight="1">
      <c r="C56" s="62"/>
      <c r="D56" s="70" t="s">
        <v>52</v>
      </c>
      <c r="E56" s="71"/>
      <c r="F56" s="65">
        <v>12198</v>
      </c>
      <c r="G56" s="65">
        <v>102571</v>
      </c>
      <c r="H56" s="66">
        <v>114769</v>
      </c>
      <c r="I56" s="67">
        <v>0</v>
      </c>
      <c r="J56" s="65">
        <v>1132800</v>
      </c>
      <c r="K56" s="65">
        <v>1359894</v>
      </c>
      <c r="L56" s="65">
        <v>2422712</v>
      </c>
      <c r="M56" s="65">
        <v>2287291</v>
      </c>
      <c r="N56" s="65">
        <v>1171449</v>
      </c>
      <c r="O56" s="130">
        <v>8374146</v>
      </c>
      <c r="P56" s="68">
        <v>8488915</v>
      </c>
    </row>
    <row r="57" spans="3:16" s="61" customFormat="1" ht="30" customHeight="1">
      <c r="C57" s="62"/>
      <c r="D57" s="63"/>
      <c r="E57" s="69" t="s">
        <v>53</v>
      </c>
      <c r="F57" s="65">
        <v>7250</v>
      </c>
      <c r="G57" s="65">
        <v>99544</v>
      </c>
      <c r="H57" s="66">
        <v>106794</v>
      </c>
      <c r="I57" s="67">
        <v>0</v>
      </c>
      <c r="J57" s="65">
        <v>904266</v>
      </c>
      <c r="K57" s="65">
        <v>1174195</v>
      </c>
      <c r="L57" s="65">
        <v>2276205</v>
      </c>
      <c r="M57" s="65">
        <v>2194085</v>
      </c>
      <c r="N57" s="65">
        <v>1140943</v>
      </c>
      <c r="O57" s="130">
        <v>7689694</v>
      </c>
      <c r="P57" s="68">
        <v>7796488</v>
      </c>
    </row>
    <row r="58" spans="3:16" s="61" customFormat="1" ht="30" customHeight="1">
      <c r="C58" s="62"/>
      <c r="D58" s="63"/>
      <c r="E58" s="72" t="s">
        <v>54</v>
      </c>
      <c r="F58" s="65">
        <v>4948</v>
      </c>
      <c r="G58" s="65">
        <v>3027</v>
      </c>
      <c r="H58" s="66">
        <v>7975</v>
      </c>
      <c r="I58" s="67">
        <v>0</v>
      </c>
      <c r="J58" s="65">
        <v>228534</v>
      </c>
      <c r="K58" s="65">
        <v>185699</v>
      </c>
      <c r="L58" s="65">
        <v>146507</v>
      </c>
      <c r="M58" s="65">
        <v>93206</v>
      </c>
      <c r="N58" s="65">
        <v>30506</v>
      </c>
      <c r="O58" s="130">
        <v>684452</v>
      </c>
      <c r="P58" s="68">
        <v>692427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v>278802</v>
      </c>
      <c r="G60" s="65">
        <v>546926</v>
      </c>
      <c r="H60" s="66">
        <v>825728</v>
      </c>
      <c r="I60" s="67">
        <v>0</v>
      </c>
      <c r="J60" s="65">
        <v>898842</v>
      </c>
      <c r="K60" s="65">
        <v>1520919</v>
      </c>
      <c r="L60" s="65">
        <v>1248508</v>
      </c>
      <c r="M60" s="65">
        <v>1001296</v>
      </c>
      <c r="N60" s="65">
        <v>552591</v>
      </c>
      <c r="O60" s="130">
        <v>5222156</v>
      </c>
      <c r="P60" s="68">
        <v>6047884</v>
      </c>
    </row>
    <row r="61" spans="3:16" s="61" customFormat="1" ht="30" customHeight="1">
      <c r="C61" s="62"/>
      <c r="D61" s="63"/>
      <c r="E61" s="72" t="s">
        <v>57</v>
      </c>
      <c r="F61" s="65">
        <v>278802</v>
      </c>
      <c r="G61" s="65">
        <v>546926</v>
      </c>
      <c r="H61" s="66">
        <v>825728</v>
      </c>
      <c r="I61" s="67">
        <v>0</v>
      </c>
      <c r="J61" s="65">
        <v>898842</v>
      </c>
      <c r="K61" s="65">
        <v>1520919</v>
      </c>
      <c r="L61" s="65">
        <v>1248508</v>
      </c>
      <c r="M61" s="65">
        <v>1001296</v>
      </c>
      <c r="N61" s="65">
        <v>552591</v>
      </c>
      <c r="O61" s="130">
        <v>5222156</v>
      </c>
      <c r="P61" s="68">
        <v>6047884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124083</v>
      </c>
      <c r="G64" s="65">
        <v>155066</v>
      </c>
      <c r="H64" s="66">
        <v>279149</v>
      </c>
      <c r="I64" s="67">
        <v>0</v>
      </c>
      <c r="J64" s="65">
        <v>1414190</v>
      </c>
      <c r="K64" s="65">
        <v>1164978</v>
      </c>
      <c r="L64" s="65">
        <v>1119468</v>
      </c>
      <c r="M64" s="65">
        <v>1419297</v>
      </c>
      <c r="N64" s="65">
        <v>572189</v>
      </c>
      <c r="O64" s="130">
        <v>5690122</v>
      </c>
      <c r="P64" s="68">
        <v>5969271</v>
      </c>
    </row>
    <row r="65" spans="3:16" s="61" customFormat="1" ht="30" customHeight="1" thickBot="1">
      <c r="C65" s="76"/>
      <c r="D65" s="77" t="s">
        <v>61</v>
      </c>
      <c r="E65" s="78"/>
      <c r="F65" s="79">
        <v>869330</v>
      </c>
      <c r="G65" s="79">
        <v>897640</v>
      </c>
      <c r="H65" s="80">
        <v>1766970</v>
      </c>
      <c r="I65" s="81">
        <v>0</v>
      </c>
      <c r="J65" s="79">
        <v>3412115</v>
      </c>
      <c r="K65" s="79">
        <v>2132293</v>
      </c>
      <c r="L65" s="79">
        <v>1555364</v>
      </c>
      <c r="M65" s="79">
        <v>1015493</v>
      </c>
      <c r="N65" s="79">
        <v>471001</v>
      </c>
      <c r="O65" s="131">
        <v>8586266</v>
      </c>
      <c r="P65" s="82">
        <v>10353236</v>
      </c>
    </row>
    <row r="66" spans="3:16" s="61" customFormat="1" ht="30" customHeight="1">
      <c r="C66" s="59" t="s">
        <v>62</v>
      </c>
      <c r="D66" s="83"/>
      <c r="E66" s="84"/>
      <c r="F66" s="60">
        <v>68621</v>
      </c>
      <c r="G66" s="60">
        <v>216242</v>
      </c>
      <c r="H66" s="85">
        <v>284863</v>
      </c>
      <c r="I66" s="86">
        <v>0</v>
      </c>
      <c r="J66" s="60">
        <v>9052845</v>
      </c>
      <c r="K66" s="60">
        <v>8818150</v>
      </c>
      <c r="L66" s="60">
        <v>10942789</v>
      </c>
      <c r="M66" s="60">
        <v>11276270</v>
      </c>
      <c r="N66" s="60">
        <v>7394795</v>
      </c>
      <c r="O66" s="129">
        <v>47484849</v>
      </c>
      <c r="P66" s="87">
        <v>47769712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750236</v>
      </c>
      <c r="K67" s="89">
        <v>1109223</v>
      </c>
      <c r="L67" s="89">
        <v>1123756</v>
      </c>
      <c r="M67" s="89">
        <v>979196</v>
      </c>
      <c r="N67" s="89">
        <v>206075</v>
      </c>
      <c r="O67" s="132">
        <v>4168486</v>
      </c>
      <c r="P67" s="92">
        <v>4168486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43681</v>
      </c>
      <c r="K68" s="65">
        <v>71282</v>
      </c>
      <c r="L68" s="65">
        <v>70916</v>
      </c>
      <c r="M68" s="65">
        <v>40935</v>
      </c>
      <c r="N68" s="65">
        <v>28914</v>
      </c>
      <c r="O68" s="130">
        <v>255728</v>
      </c>
      <c r="P68" s="68">
        <v>255728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4574747</v>
      </c>
      <c r="K69" s="65">
        <v>3632846</v>
      </c>
      <c r="L69" s="65">
        <v>2779814</v>
      </c>
      <c r="M69" s="65">
        <v>1781381</v>
      </c>
      <c r="N69" s="65">
        <v>941215</v>
      </c>
      <c r="O69" s="130">
        <v>13710003</v>
      </c>
      <c r="P69" s="68">
        <v>13710003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1017</v>
      </c>
      <c r="H70" s="65">
        <v>1017</v>
      </c>
      <c r="I70" s="67">
        <v>0</v>
      </c>
      <c r="J70" s="65">
        <v>460934</v>
      </c>
      <c r="K70" s="65">
        <v>465658</v>
      </c>
      <c r="L70" s="65">
        <v>976835</v>
      </c>
      <c r="M70" s="65">
        <v>568178</v>
      </c>
      <c r="N70" s="65">
        <v>586074</v>
      </c>
      <c r="O70" s="130">
        <v>3057679</v>
      </c>
      <c r="P70" s="68">
        <v>3058696</v>
      </c>
    </row>
    <row r="71" spans="3:16" s="61" customFormat="1" ht="30" customHeight="1">
      <c r="C71" s="62"/>
      <c r="D71" s="74" t="s">
        <v>66</v>
      </c>
      <c r="E71" s="75"/>
      <c r="F71" s="65">
        <v>68621</v>
      </c>
      <c r="G71" s="65">
        <v>191910</v>
      </c>
      <c r="H71" s="65">
        <v>260531</v>
      </c>
      <c r="I71" s="67">
        <v>0</v>
      </c>
      <c r="J71" s="65">
        <v>1618518</v>
      </c>
      <c r="K71" s="65">
        <v>1206359</v>
      </c>
      <c r="L71" s="65">
        <v>1442694</v>
      </c>
      <c r="M71" s="65">
        <v>668475</v>
      </c>
      <c r="N71" s="65">
        <v>315758</v>
      </c>
      <c r="O71" s="130">
        <v>5251804</v>
      </c>
      <c r="P71" s="68">
        <v>5512335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23315</v>
      </c>
      <c r="H72" s="65">
        <v>23315</v>
      </c>
      <c r="I72" s="91">
        <v>0</v>
      </c>
      <c r="J72" s="65">
        <v>1519840</v>
      </c>
      <c r="K72" s="65">
        <v>2155526</v>
      </c>
      <c r="L72" s="65">
        <v>2723528</v>
      </c>
      <c r="M72" s="65">
        <v>2138541</v>
      </c>
      <c r="N72" s="65">
        <v>910443</v>
      </c>
      <c r="O72" s="130">
        <v>9447878</v>
      </c>
      <c r="P72" s="68">
        <v>9471193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182"/>
      <c r="F74" s="65">
        <v>0</v>
      </c>
      <c r="G74" s="65">
        <v>0</v>
      </c>
      <c r="H74" s="66">
        <v>0</v>
      </c>
      <c r="I74" s="91">
        <v>0</v>
      </c>
      <c r="J74" s="65">
        <v>84889</v>
      </c>
      <c r="K74" s="65">
        <v>177256</v>
      </c>
      <c r="L74" s="65">
        <v>1825246</v>
      </c>
      <c r="M74" s="65">
        <v>5099564</v>
      </c>
      <c r="N74" s="65">
        <v>4406316</v>
      </c>
      <c r="O74" s="130">
        <v>11593271</v>
      </c>
      <c r="P74" s="68">
        <v>11593271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4398863</v>
      </c>
      <c r="K76" s="60">
        <v>5063653</v>
      </c>
      <c r="L76" s="60">
        <v>11359999</v>
      </c>
      <c r="M76" s="60">
        <v>23555124</v>
      </c>
      <c r="N76" s="60">
        <v>21025991</v>
      </c>
      <c r="O76" s="129">
        <v>65403630</v>
      </c>
      <c r="P76" s="87">
        <v>65403630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344164</v>
      </c>
      <c r="K77" s="65">
        <v>701317</v>
      </c>
      <c r="L77" s="65">
        <v>4553059</v>
      </c>
      <c r="M77" s="65">
        <v>11724290</v>
      </c>
      <c r="N77" s="65">
        <v>11552335</v>
      </c>
      <c r="O77" s="130">
        <v>28875165</v>
      </c>
      <c r="P77" s="68">
        <v>28875165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3851022</v>
      </c>
      <c r="K78" s="65">
        <v>3998444</v>
      </c>
      <c r="L78" s="65">
        <v>5117438</v>
      </c>
      <c r="M78" s="65">
        <v>5723905</v>
      </c>
      <c r="N78" s="65">
        <v>3335283</v>
      </c>
      <c r="O78" s="130">
        <v>22026092</v>
      </c>
      <c r="P78" s="68">
        <v>22026092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203677</v>
      </c>
      <c r="K79" s="79">
        <v>363892</v>
      </c>
      <c r="L79" s="79">
        <v>1689502</v>
      </c>
      <c r="M79" s="79">
        <v>6106929</v>
      </c>
      <c r="N79" s="79">
        <v>6138373</v>
      </c>
      <c r="O79" s="131">
        <v>14502373</v>
      </c>
      <c r="P79" s="82">
        <v>14502373</v>
      </c>
    </row>
    <row r="80" spans="3:16" s="61" customFormat="1" ht="30" customHeight="1" thickBot="1">
      <c r="C80" s="185" t="s">
        <v>75</v>
      </c>
      <c r="D80" s="186"/>
      <c r="E80" s="186"/>
      <c r="F80" s="99">
        <v>5149992</v>
      </c>
      <c r="G80" s="99">
        <v>9254690</v>
      </c>
      <c r="H80" s="101">
        <v>14404682</v>
      </c>
      <c r="I80" s="102">
        <v>0</v>
      </c>
      <c r="J80" s="99">
        <v>37289437</v>
      </c>
      <c r="K80" s="99">
        <v>34599596</v>
      </c>
      <c r="L80" s="99">
        <v>39228738</v>
      </c>
      <c r="M80" s="99">
        <v>49348502</v>
      </c>
      <c r="N80" s="99">
        <v>36222078</v>
      </c>
      <c r="O80" s="134">
        <v>196688351</v>
      </c>
      <c r="P80" s="103">
        <v>211093033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56109857</v>
      </c>
      <c r="G10" s="60">
        <f>SUM(G11,G17,G20,G24,G28,G29)</f>
        <v>93835247</v>
      </c>
      <c r="H10" s="85">
        <f>SUM(F10:G10)</f>
        <v>149945104</v>
      </c>
      <c r="I10" s="135">
        <f aca="true" t="shared" si="0" ref="I10:N10">SUM(I11,I17,I20,I24,I28,I29)</f>
        <v>0</v>
      </c>
      <c r="J10" s="60">
        <f t="shared" si="0"/>
        <v>240864850</v>
      </c>
      <c r="K10" s="60">
        <f t="shared" si="0"/>
        <v>209254894</v>
      </c>
      <c r="L10" s="60">
        <f t="shared" si="0"/>
        <v>170679413</v>
      </c>
      <c r="M10" s="60">
        <f t="shared" si="0"/>
        <v>146431312</v>
      </c>
      <c r="N10" s="60">
        <f t="shared" si="0"/>
        <v>78393435</v>
      </c>
      <c r="O10" s="129">
        <f>SUM(I10:N10)</f>
        <v>845623904</v>
      </c>
      <c r="P10" s="87">
        <f>SUM(O10,H10)</f>
        <v>995569008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13226473</v>
      </c>
      <c r="G11" s="65">
        <v>23200910</v>
      </c>
      <c r="H11" s="66">
        <v>36427383</v>
      </c>
      <c r="I11" s="136">
        <v>0</v>
      </c>
      <c r="J11" s="65">
        <v>43968782</v>
      </c>
      <c r="K11" s="65">
        <v>41700687</v>
      </c>
      <c r="L11" s="65">
        <v>33496466</v>
      </c>
      <c r="M11" s="65">
        <v>28401920</v>
      </c>
      <c r="N11" s="65">
        <v>26205198</v>
      </c>
      <c r="O11" s="130">
        <v>173773053</v>
      </c>
      <c r="P11" s="68">
        <v>210200436</v>
      </c>
    </row>
    <row r="12" spans="3:16" s="61" customFormat="1" ht="30" customHeight="1">
      <c r="C12" s="62"/>
      <c r="D12" s="63"/>
      <c r="E12" s="69" t="s">
        <v>44</v>
      </c>
      <c r="F12" s="65">
        <v>11200443</v>
      </c>
      <c r="G12" s="65">
        <v>17744080</v>
      </c>
      <c r="H12" s="66">
        <v>28944523</v>
      </c>
      <c r="I12" s="136">
        <v>0</v>
      </c>
      <c r="J12" s="65">
        <v>30200732</v>
      </c>
      <c r="K12" s="65">
        <v>28109590</v>
      </c>
      <c r="L12" s="65">
        <v>22621759</v>
      </c>
      <c r="M12" s="65">
        <v>18720618</v>
      </c>
      <c r="N12" s="65">
        <v>17387560</v>
      </c>
      <c r="O12" s="130">
        <v>117040259</v>
      </c>
      <c r="P12" s="68">
        <v>145984782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332027</v>
      </c>
      <c r="L13" s="65">
        <v>651831</v>
      </c>
      <c r="M13" s="65">
        <v>1411237</v>
      </c>
      <c r="N13" s="65">
        <v>2369785</v>
      </c>
      <c r="O13" s="130">
        <v>4764880</v>
      </c>
      <c r="P13" s="68">
        <v>4764880</v>
      </c>
    </row>
    <row r="14" spans="3:16" s="61" customFormat="1" ht="30" customHeight="1">
      <c r="C14" s="62"/>
      <c r="D14" s="63"/>
      <c r="E14" s="69" t="s">
        <v>46</v>
      </c>
      <c r="F14" s="65">
        <v>846910</v>
      </c>
      <c r="G14" s="65">
        <v>1862190</v>
      </c>
      <c r="H14" s="66">
        <v>2709100</v>
      </c>
      <c r="I14" s="136">
        <v>0</v>
      </c>
      <c r="J14" s="65">
        <v>5515650</v>
      </c>
      <c r="K14" s="65">
        <v>5185370</v>
      </c>
      <c r="L14" s="65">
        <v>3645137</v>
      </c>
      <c r="M14" s="65">
        <v>4087875</v>
      </c>
      <c r="N14" s="65">
        <v>4271993</v>
      </c>
      <c r="O14" s="130">
        <v>22706025</v>
      </c>
      <c r="P14" s="68">
        <v>25415125</v>
      </c>
    </row>
    <row r="15" spans="3:16" s="61" customFormat="1" ht="30" customHeight="1">
      <c r="C15" s="62"/>
      <c r="D15" s="63"/>
      <c r="E15" s="69" t="s">
        <v>47</v>
      </c>
      <c r="F15" s="65">
        <v>938400</v>
      </c>
      <c r="G15" s="65">
        <v>3105280</v>
      </c>
      <c r="H15" s="66">
        <v>4043680</v>
      </c>
      <c r="I15" s="136">
        <v>0</v>
      </c>
      <c r="J15" s="65">
        <v>5607610</v>
      </c>
      <c r="K15" s="65">
        <v>5612290</v>
      </c>
      <c r="L15" s="65">
        <v>4717349</v>
      </c>
      <c r="M15" s="65">
        <v>2630770</v>
      </c>
      <c r="N15" s="65">
        <v>1125360</v>
      </c>
      <c r="O15" s="130">
        <v>19693379</v>
      </c>
      <c r="P15" s="68">
        <v>23737059</v>
      </c>
    </row>
    <row r="16" spans="3:16" s="61" customFormat="1" ht="30" customHeight="1">
      <c r="C16" s="62"/>
      <c r="D16" s="63"/>
      <c r="E16" s="69" t="s">
        <v>48</v>
      </c>
      <c r="F16" s="65">
        <v>240720</v>
      </c>
      <c r="G16" s="65">
        <v>489360</v>
      </c>
      <c r="H16" s="66">
        <v>730080</v>
      </c>
      <c r="I16" s="136">
        <v>0</v>
      </c>
      <c r="J16" s="65">
        <v>2644790</v>
      </c>
      <c r="K16" s="65">
        <v>2461410</v>
      </c>
      <c r="L16" s="65">
        <v>1860390</v>
      </c>
      <c r="M16" s="65">
        <v>1551420</v>
      </c>
      <c r="N16" s="65">
        <v>1050500</v>
      </c>
      <c r="O16" s="130">
        <v>9568510</v>
      </c>
      <c r="P16" s="68">
        <v>10298590</v>
      </c>
    </row>
    <row r="17" spans="3:16" s="61" customFormat="1" ht="30" customHeight="1">
      <c r="C17" s="62"/>
      <c r="D17" s="70" t="s">
        <v>49</v>
      </c>
      <c r="E17" s="71"/>
      <c r="F17" s="65">
        <v>24746979</v>
      </c>
      <c r="G17" s="65">
        <v>50164797</v>
      </c>
      <c r="H17" s="66">
        <v>74911776</v>
      </c>
      <c r="I17" s="136">
        <v>0</v>
      </c>
      <c r="J17" s="65">
        <v>125881275</v>
      </c>
      <c r="K17" s="65">
        <v>103782667</v>
      </c>
      <c r="L17" s="65">
        <v>72381378</v>
      </c>
      <c r="M17" s="65">
        <v>59581393</v>
      </c>
      <c r="N17" s="65">
        <v>24210292</v>
      </c>
      <c r="O17" s="130">
        <v>385837005</v>
      </c>
      <c r="P17" s="68">
        <v>460748781</v>
      </c>
    </row>
    <row r="18" spans="3:16" s="61" customFormat="1" ht="30" customHeight="1">
      <c r="C18" s="62"/>
      <c r="D18" s="63"/>
      <c r="E18" s="69" t="s">
        <v>50</v>
      </c>
      <c r="F18" s="65">
        <v>19688796</v>
      </c>
      <c r="G18" s="65">
        <v>37143997</v>
      </c>
      <c r="H18" s="66">
        <v>56832793</v>
      </c>
      <c r="I18" s="136">
        <v>0</v>
      </c>
      <c r="J18" s="65">
        <v>91854308</v>
      </c>
      <c r="K18" s="65">
        <v>76718566</v>
      </c>
      <c r="L18" s="65">
        <v>56210028</v>
      </c>
      <c r="M18" s="65">
        <v>49585023</v>
      </c>
      <c r="N18" s="65">
        <v>21148232</v>
      </c>
      <c r="O18" s="130">
        <v>295516157</v>
      </c>
      <c r="P18" s="68">
        <v>352348950</v>
      </c>
    </row>
    <row r="19" spans="3:16" s="61" customFormat="1" ht="30" customHeight="1">
      <c r="C19" s="62"/>
      <c r="D19" s="63"/>
      <c r="E19" s="69" t="s">
        <v>51</v>
      </c>
      <c r="F19" s="65">
        <v>5058183</v>
      </c>
      <c r="G19" s="65">
        <v>13020800</v>
      </c>
      <c r="H19" s="66">
        <v>18078983</v>
      </c>
      <c r="I19" s="136">
        <v>0</v>
      </c>
      <c r="J19" s="65">
        <v>34026967</v>
      </c>
      <c r="K19" s="65">
        <v>27064101</v>
      </c>
      <c r="L19" s="65">
        <v>16171350</v>
      </c>
      <c r="M19" s="65">
        <v>9996370</v>
      </c>
      <c r="N19" s="65">
        <v>3062060</v>
      </c>
      <c r="O19" s="130">
        <v>90320848</v>
      </c>
      <c r="P19" s="68">
        <v>108399831</v>
      </c>
    </row>
    <row r="20" spans="3:16" s="61" customFormat="1" ht="30" customHeight="1">
      <c r="C20" s="62"/>
      <c r="D20" s="70" t="s">
        <v>52</v>
      </c>
      <c r="E20" s="71"/>
      <c r="F20" s="65">
        <v>121980</v>
      </c>
      <c r="G20" s="65">
        <v>1025710</v>
      </c>
      <c r="H20" s="66">
        <v>1147690</v>
      </c>
      <c r="I20" s="136">
        <v>0</v>
      </c>
      <c r="J20" s="65">
        <v>11333458</v>
      </c>
      <c r="K20" s="65">
        <v>13602289</v>
      </c>
      <c r="L20" s="65">
        <v>24235146</v>
      </c>
      <c r="M20" s="65">
        <v>22880324</v>
      </c>
      <c r="N20" s="65">
        <v>11723435</v>
      </c>
      <c r="O20" s="130">
        <v>83774652</v>
      </c>
      <c r="P20" s="68">
        <v>84922342</v>
      </c>
    </row>
    <row r="21" spans="3:16" s="61" customFormat="1" ht="30" customHeight="1">
      <c r="C21" s="62"/>
      <c r="D21" s="63"/>
      <c r="E21" s="69" t="s">
        <v>53</v>
      </c>
      <c r="F21" s="65">
        <v>72500</v>
      </c>
      <c r="G21" s="65">
        <v>995440</v>
      </c>
      <c r="H21" s="66">
        <v>1067940</v>
      </c>
      <c r="I21" s="136">
        <v>0</v>
      </c>
      <c r="J21" s="65">
        <v>9048118</v>
      </c>
      <c r="K21" s="65">
        <v>11745299</v>
      </c>
      <c r="L21" s="65">
        <v>22770076</v>
      </c>
      <c r="M21" s="65">
        <v>21948264</v>
      </c>
      <c r="N21" s="65">
        <v>11418375</v>
      </c>
      <c r="O21" s="130">
        <v>76930132</v>
      </c>
      <c r="P21" s="68">
        <v>77998072</v>
      </c>
    </row>
    <row r="22" spans="3:16" s="61" customFormat="1" ht="30" customHeight="1">
      <c r="C22" s="62"/>
      <c r="D22" s="63"/>
      <c r="E22" s="72" t="s">
        <v>54</v>
      </c>
      <c r="F22" s="65">
        <v>49480</v>
      </c>
      <c r="G22" s="65">
        <v>30270</v>
      </c>
      <c r="H22" s="66">
        <v>79750</v>
      </c>
      <c r="I22" s="136">
        <v>0</v>
      </c>
      <c r="J22" s="65">
        <v>2285340</v>
      </c>
      <c r="K22" s="65">
        <v>1856990</v>
      </c>
      <c r="L22" s="65">
        <v>1465070</v>
      </c>
      <c r="M22" s="65">
        <v>932060</v>
      </c>
      <c r="N22" s="65">
        <v>305060</v>
      </c>
      <c r="O22" s="130">
        <v>6844520</v>
      </c>
      <c r="P22" s="68">
        <v>6924270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8070752</v>
      </c>
      <c r="G24" s="65">
        <f>SUM(G25:G27)</f>
        <v>8911282</v>
      </c>
      <c r="H24" s="66">
        <f>SUM(F24:G24)</f>
        <v>16982034</v>
      </c>
      <c r="I24" s="136">
        <f aca="true" t="shared" si="1" ref="I24:N24">SUM(I25:I27)</f>
        <v>0</v>
      </c>
      <c r="J24" s="65">
        <f t="shared" si="1"/>
        <v>11356244</v>
      </c>
      <c r="K24" s="65">
        <f t="shared" si="1"/>
        <v>17161396</v>
      </c>
      <c r="L24" s="65">
        <f t="shared" si="1"/>
        <v>13783964</v>
      </c>
      <c r="M24" s="65">
        <f t="shared" si="1"/>
        <v>11158906</v>
      </c>
      <c r="N24" s="65">
        <f t="shared" si="1"/>
        <v>5799610</v>
      </c>
      <c r="O24" s="130">
        <f>SUM(I24:N24)</f>
        <v>59260120</v>
      </c>
      <c r="P24" s="68">
        <f>SUM(O24,H24)</f>
        <v>76242154</v>
      </c>
    </row>
    <row r="25" spans="3:16" s="61" customFormat="1" ht="30" customHeight="1">
      <c r="C25" s="62"/>
      <c r="D25" s="63"/>
      <c r="E25" s="72" t="s">
        <v>57</v>
      </c>
      <c r="F25" s="65">
        <v>2788020</v>
      </c>
      <c r="G25" s="65">
        <v>5469260</v>
      </c>
      <c r="H25" s="66">
        <v>8257280</v>
      </c>
      <c r="I25" s="136">
        <v>0</v>
      </c>
      <c r="J25" s="65">
        <v>8988420</v>
      </c>
      <c r="K25" s="65">
        <v>15209190</v>
      </c>
      <c r="L25" s="65">
        <v>12485080</v>
      </c>
      <c r="M25" s="65">
        <v>10012960</v>
      </c>
      <c r="N25" s="65">
        <v>5525910</v>
      </c>
      <c r="O25" s="130">
        <v>52221560</v>
      </c>
      <c r="P25" s="68">
        <v>60478840</v>
      </c>
    </row>
    <row r="26" spans="3:16" s="61" customFormat="1" ht="30" customHeight="1">
      <c r="C26" s="62"/>
      <c r="D26" s="63"/>
      <c r="E26" s="72" t="s">
        <v>58</v>
      </c>
      <c r="F26" s="65">
        <v>744024</v>
      </c>
      <c r="G26" s="65">
        <v>667648</v>
      </c>
      <c r="H26" s="66">
        <f>SUM(F26:G26)</f>
        <v>1411672</v>
      </c>
      <c r="I26" s="136">
        <v>0</v>
      </c>
      <c r="J26" s="65">
        <v>684832</v>
      </c>
      <c r="K26" s="65">
        <v>429401</v>
      </c>
      <c r="L26" s="65">
        <v>737274</v>
      </c>
      <c r="M26" s="65">
        <v>453170</v>
      </c>
      <c r="N26" s="65">
        <v>106700</v>
      </c>
      <c r="O26" s="130">
        <f>SUM(I26:N26)</f>
        <v>2411377</v>
      </c>
      <c r="P26" s="68">
        <f>SUM(O26,H26)</f>
        <v>3823049</v>
      </c>
    </row>
    <row r="27" spans="3:16" s="61" customFormat="1" ht="30" customHeight="1">
      <c r="C27" s="62"/>
      <c r="D27" s="63"/>
      <c r="E27" s="72" t="s">
        <v>59</v>
      </c>
      <c r="F27" s="65">
        <v>4538708</v>
      </c>
      <c r="G27" s="65">
        <v>2774374</v>
      </c>
      <c r="H27" s="66">
        <f>SUM(F27:G27)</f>
        <v>7313082</v>
      </c>
      <c r="I27" s="136">
        <v>0</v>
      </c>
      <c r="J27" s="65">
        <v>1682992</v>
      </c>
      <c r="K27" s="65">
        <v>1522805</v>
      </c>
      <c r="L27" s="65">
        <v>561610</v>
      </c>
      <c r="M27" s="65">
        <v>692776</v>
      </c>
      <c r="N27" s="65">
        <v>167000</v>
      </c>
      <c r="O27" s="130">
        <f>SUM(I27:N27)</f>
        <v>4627183</v>
      </c>
      <c r="P27" s="68">
        <f>SUM(O27,H27)</f>
        <v>11940265</v>
      </c>
    </row>
    <row r="28" spans="3:16" s="61" customFormat="1" ht="30" customHeight="1">
      <c r="C28" s="62"/>
      <c r="D28" s="74" t="s">
        <v>60</v>
      </c>
      <c r="E28" s="75"/>
      <c r="F28" s="65">
        <v>1249771</v>
      </c>
      <c r="G28" s="65">
        <v>1556148</v>
      </c>
      <c r="H28" s="66">
        <v>2805919</v>
      </c>
      <c r="I28" s="136">
        <v>0</v>
      </c>
      <c r="J28" s="65">
        <v>14192891</v>
      </c>
      <c r="K28" s="65">
        <v>11674565</v>
      </c>
      <c r="L28" s="65">
        <v>11222721</v>
      </c>
      <c r="M28" s="65">
        <v>14249915</v>
      </c>
      <c r="N28" s="65">
        <v>5739911</v>
      </c>
      <c r="O28" s="130">
        <v>57080003</v>
      </c>
      <c r="P28" s="68">
        <v>59885922</v>
      </c>
    </row>
    <row r="29" spans="3:16" s="61" customFormat="1" ht="30" customHeight="1" thickBot="1">
      <c r="C29" s="76"/>
      <c r="D29" s="77" t="s">
        <v>61</v>
      </c>
      <c r="E29" s="78"/>
      <c r="F29" s="79">
        <v>8693902</v>
      </c>
      <c r="G29" s="79">
        <v>8976400</v>
      </c>
      <c r="H29" s="80">
        <v>17670302</v>
      </c>
      <c r="I29" s="137">
        <v>0</v>
      </c>
      <c r="J29" s="79">
        <v>34132200</v>
      </c>
      <c r="K29" s="79">
        <v>21333290</v>
      </c>
      <c r="L29" s="79">
        <v>15559738</v>
      </c>
      <c r="M29" s="79">
        <v>10158854</v>
      </c>
      <c r="N29" s="79">
        <v>4714989</v>
      </c>
      <c r="O29" s="131">
        <v>85899071</v>
      </c>
      <c r="P29" s="82">
        <v>103569373</v>
      </c>
    </row>
    <row r="30" spans="3:16" s="61" customFormat="1" ht="30" customHeight="1">
      <c r="C30" s="59" t="s">
        <v>62</v>
      </c>
      <c r="D30" s="83"/>
      <c r="E30" s="84"/>
      <c r="F30" s="60">
        <v>686210</v>
      </c>
      <c r="G30" s="60">
        <v>2162420</v>
      </c>
      <c r="H30" s="85">
        <v>2848630</v>
      </c>
      <c r="I30" s="135">
        <v>0</v>
      </c>
      <c r="J30" s="60">
        <v>90538316</v>
      </c>
      <c r="K30" s="60">
        <v>88214189</v>
      </c>
      <c r="L30" s="60">
        <v>109435612</v>
      </c>
      <c r="M30" s="60">
        <v>112766482</v>
      </c>
      <c r="N30" s="60">
        <v>73962476</v>
      </c>
      <c r="O30" s="129">
        <v>474917075</v>
      </c>
      <c r="P30" s="87">
        <v>477765705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7502360</v>
      </c>
      <c r="K31" s="89">
        <v>11094755</v>
      </c>
      <c r="L31" s="89">
        <v>11237560</v>
      </c>
      <c r="M31" s="89">
        <v>9791960</v>
      </c>
      <c r="N31" s="89">
        <v>2060750</v>
      </c>
      <c r="O31" s="132">
        <v>41687385</v>
      </c>
      <c r="P31" s="92">
        <v>41687385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436810</v>
      </c>
      <c r="K32" s="65">
        <v>712820</v>
      </c>
      <c r="L32" s="65">
        <v>709160</v>
      </c>
      <c r="M32" s="65">
        <v>409350</v>
      </c>
      <c r="N32" s="65">
        <v>289140</v>
      </c>
      <c r="O32" s="130">
        <v>2557280</v>
      </c>
      <c r="P32" s="68">
        <v>2557280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45757336</v>
      </c>
      <c r="K33" s="65">
        <v>36346446</v>
      </c>
      <c r="L33" s="65">
        <v>27805862</v>
      </c>
      <c r="M33" s="65">
        <v>17813810</v>
      </c>
      <c r="N33" s="65">
        <v>9426676</v>
      </c>
      <c r="O33" s="130">
        <v>137150130</v>
      </c>
      <c r="P33" s="68">
        <v>137150130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10170</v>
      </c>
      <c r="H34" s="66">
        <v>10170</v>
      </c>
      <c r="I34" s="136">
        <v>0</v>
      </c>
      <c r="J34" s="65">
        <v>4609340</v>
      </c>
      <c r="K34" s="65">
        <v>4656580</v>
      </c>
      <c r="L34" s="65">
        <v>9768350</v>
      </c>
      <c r="M34" s="65">
        <v>5681780</v>
      </c>
      <c r="N34" s="65">
        <v>5860740</v>
      </c>
      <c r="O34" s="130">
        <v>30576790</v>
      </c>
      <c r="P34" s="68">
        <v>30586960</v>
      </c>
    </row>
    <row r="35" spans="3:16" s="61" customFormat="1" ht="30" customHeight="1">
      <c r="C35" s="62"/>
      <c r="D35" s="74" t="s">
        <v>66</v>
      </c>
      <c r="E35" s="75"/>
      <c r="F35" s="65">
        <v>686210</v>
      </c>
      <c r="G35" s="65">
        <v>1919100</v>
      </c>
      <c r="H35" s="66">
        <v>2605310</v>
      </c>
      <c r="I35" s="136">
        <v>0</v>
      </c>
      <c r="J35" s="65">
        <v>16185180</v>
      </c>
      <c r="K35" s="65">
        <v>12063590</v>
      </c>
      <c r="L35" s="65">
        <v>14426940</v>
      </c>
      <c r="M35" s="65">
        <v>6684750</v>
      </c>
      <c r="N35" s="65">
        <v>3157580</v>
      </c>
      <c r="O35" s="130">
        <v>52518040</v>
      </c>
      <c r="P35" s="68">
        <v>55123350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233150</v>
      </c>
      <c r="H36" s="66">
        <v>233150</v>
      </c>
      <c r="I36" s="138">
        <v>0</v>
      </c>
      <c r="J36" s="65">
        <v>15198400</v>
      </c>
      <c r="K36" s="65">
        <v>21567438</v>
      </c>
      <c r="L36" s="65">
        <v>27235280</v>
      </c>
      <c r="M36" s="65">
        <v>21389192</v>
      </c>
      <c r="N36" s="65">
        <v>9104430</v>
      </c>
      <c r="O36" s="130">
        <v>94494740</v>
      </c>
      <c r="P36" s="68">
        <v>94727890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848890</v>
      </c>
      <c r="K38" s="65">
        <v>1772560</v>
      </c>
      <c r="L38" s="65">
        <v>18252460</v>
      </c>
      <c r="M38" s="65">
        <v>50995640</v>
      </c>
      <c r="N38" s="65">
        <v>44063160</v>
      </c>
      <c r="O38" s="130">
        <v>115932710</v>
      </c>
      <c r="P38" s="68">
        <v>115932710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43998746</v>
      </c>
      <c r="K40" s="60">
        <v>50640040</v>
      </c>
      <c r="L40" s="60">
        <v>113629808</v>
      </c>
      <c r="M40" s="60">
        <v>235643975</v>
      </c>
      <c r="N40" s="60">
        <v>210387446</v>
      </c>
      <c r="O40" s="129">
        <v>654300015</v>
      </c>
      <c r="P40" s="87">
        <v>654300015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3447781</v>
      </c>
      <c r="K41" s="65">
        <v>7013170</v>
      </c>
      <c r="L41" s="65">
        <v>45543278</v>
      </c>
      <c r="M41" s="65">
        <v>117306407</v>
      </c>
      <c r="N41" s="65">
        <v>115608153</v>
      </c>
      <c r="O41" s="130">
        <v>288918789</v>
      </c>
      <c r="P41" s="68">
        <v>288918789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38513269</v>
      </c>
      <c r="K42" s="65">
        <v>39987950</v>
      </c>
      <c r="L42" s="65">
        <v>51191510</v>
      </c>
      <c r="M42" s="65">
        <v>57251936</v>
      </c>
      <c r="N42" s="65">
        <v>33372588</v>
      </c>
      <c r="O42" s="130">
        <v>220317253</v>
      </c>
      <c r="P42" s="68">
        <v>220317253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2037696</v>
      </c>
      <c r="K43" s="79">
        <v>3638920</v>
      </c>
      <c r="L43" s="79">
        <v>16895020</v>
      </c>
      <c r="M43" s="79">
        <v>61085632</v>
      </c>
      <c r="N43" s="79">
        <v>61406705</v>
      </c>
      <c r="O43" s="131">
        <v>145063973</v>
      </c>
      <c r="P43" s="82">
        <v>145063973</v>
      </c>
    </row>
    <row r="44" spans="3:16" s="61" customFormat="1" ht="30" customHeight="1" thickBot="1">
      <c r="C44" s="185" t="s">
        <v>75</v>
      </c>
      <c r="D44" s="186"/>
      <c r="E44" s="186"/>
      <c r="F44" s="99">
        <f>SUM(F10,F30,F40)</f>
        <v>56796067</v>
      </c>
      <c r="G44" s="99">
        <f>SUM(G10,G30,G40)</f>
        <v>95997667</v>
      </c>
      <c r="H44" s="101">
        <f>SUM(F44:G44)</f>
        <v>152793734</v>
      </c>
      <c r="I44" s="142">
        <f aca="true" t="shared" si="2" ref="I44:N44">SUM(I10,I30,I40)</f>
        <v>0</v>
      </c>
      <c r="J44" s="99">
        <f t="shared" si="2"/>
        <v>375401912</v>
      </c>
      <c r="K44" s="99">
        <f t="shared" si="2"/>
        <v>348109123</v>
      </c>
      <c r="L44" s="99">
        <f t="shared" si="2"/>
        <v>393744833</v>
      </c>
      <c r="M44" s="99">
        <f t="shared" si="2"/>
        <v>494841769</v>
      </c>
      <c r="N44" s="99">
        <f t="shared" si="2"/>
        <v>362743357</v>
      </c>
      <c r="O44" s="134">
        <f>SUM(I44:N44)</f>
        <v>1974840994</v>
      </c>
      <c r="P44" s="103">
        <f>SUM(O44,H44)</f>
        <v>2127634728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50939103</v>
      </c>
      <c r="G46" s="60">
        <f>SUM(G47,G53,G56,G60,G64,G65)</f>
        <v>84644798</v>
      </c>
      <c r="H46" s="85">
        <f>SUM(F46:G46)</f>
        <v>135583901</v>
      </c>
      <c r="I46" s="135">
        <f>SUM(I47,I53,I56,I60,I64,I65)</f>
        <v>0</v>
      </c>
      <c r="J46" s="60">
        <f>SUM(J47,J53,J56,J60,J64,J65)</f>
        <v>218171583</v>
      </c>
      <c r="K46" s="60">
        <f>SUM(K47,K53,K56,K60,K64,K65)</f>
        <v>188577622</v>
      </c>
      <c r="L46" s="60">
        <f>SUM(L47,L53,L56,L60,L64,L65)</f>
        <v>153807172</v>
      </c>
      <c r="M46" s="60">
        <f>SUM(M47,M53,M56,M60,M64,M65)</f>
        <v>131325180</v>
      </c>
      <c r="N46" s="60">
        <f>SUM(N47,N53,N56,N60,N64,N65)</f>
        <v>70232888</v>
      </c>
      <c r="O46" s="129">
        <f>SUM(I46:N46)</f>
        <v>762114445</v>
      </c>
      <c r="P46" s="87">
        <f>SUM(O46,H46)</f>
        <v>897698346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11756074</v>
      </c>
      <c r="G47" s="65">
        <f aca="true" t="shared" si="3" ref="G47:M47">SUM(G48:G52)</f>
        <v>20687339</v>
      </c>
      <c r="H47" s="66">
        <f aca="true" t="shared" si="4" ref="H47:H80">SUM(F47:G47)</f>
        <v>32443413</v>
      </c>
      <c r="I47" s="136">
        <f>SUM(I48:I52)</f>
        <v>0</v>
      </c>
      <c r="J47" s="65">
        <f>SUM(J48:J52)</f>
        <v>39123264</v>
      </c>
      <c r="K47" s="65">
        <f t="shared" si="3"/>
        <v>37065946</v>
      </c>
      <c r="L47" s="65">
        <f t="shared" si="3"/>
        <v>29888725</v>
      </c>
      <c r="M47" s="65">
        <f t="shared" si="3"/>
        <v>25310709</v>
      </c>
      <c r="N47" s="65">
        <f>SUM(N48:N52)</f>
        <v>23318704</v>
      </c>
      <c r="O47" s="130">
        <f>SUM(I47:N47)</f>
        <v>154707348</v>
      </c>
      <c r="P47" s="68">
        <f>SUM(O47,H47)</f>
        <v>187150761</v>
      </c>
    </row>
    <row r="48" spans="3:16" s="61" customFormat="1" ht="30" customHeight="1">
      <c r="C48" s="62"/>
      <c r="D48" s="63"/>
      <c r="E48" s="69" t="s">
        <v>44</v>
      </c>
      <c r="F48" s="65">
        <v>9949020</v>
      </c>
      <c r="G48" s="65">
        <f>15827235-1268-1268</f>
        <v>15824699</v>
      </c>
      <c r="H48" s="66">
        <f t="shared" si="4"/>
        <v>25773719</v>
      </c>
      <c r="I48" s="136">
        <v>0</v>
      </c>
      <c r="J48" s="65">
        <v>26876640</v>
      </c>
      <c r="K48" s="65">
        <f>25009348-14020-7144</f>
        <v>24988184</v>
      </c>
      <c r="L48" s="65">
        <v>20176607</v>
      </c>
      <c r="M48" s="65">
        <v>16702098</v>
      </c>
      <c r="N48" s="65">
        <v>15469916</v>
      </c>
      <c r="O48" s="130">
        <f aca="true" t="shared" si="5" ref="O48:O79">SUM(I48:N48)</f>
        <v>104213445</v>
      </c>
      <c r="P48" s="68">
        <f aca="true" t="shared" si="6" ref="P48:P79">SUM(O48,H48)</f>
        <v>129987164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4"/>
        <v>0</v>
      </c>
      <c r="I49" s="136">
        <v>0</v>
      </c>
      <c r="J49" s="65">
        <v>0</v>
      </c>
      <c r="K49" s="65">
        <v>298824</v>
      </c>
      <c r="L49" s="65">
        <v>585371</v>
      </c>
      <c r="M49" s="65">
        <v>1265007</v>
      </c>
      <c r="N49" s="65">
        <v>2111110</v>
      </c>
      <c r="O49" s="130">
        <f t="shared" si="5"/>
        <v>4260312</v>
      </c>
      <c r="P49" s="68">
        <f t="shared" si="6"/>
        <v>4260312</v>
      </c>
    </row>
    <row r="50" spans="3:16" s="61" customFormat="1" ht="30" customHeight="1">
      <c r="C50" s="62"/>
      <c r="D50" s="63"/>
      <c r="E50" s="69" t="s">
        <v>46</v>
      </c>
      <c r="F50" s="65">
        <v>757144</v>
      </c>
      <c r="G50" s="65">
        <v>1656846</v>
      </c>
      <c r="H50" s="66">
        <f t="shared" si="4"/>
        <v>2413990</v>
      </c>
      <c r="I50" s="136">
        <v>0</v>
      </c>
      <c r="J50" s="65">
        <v>4905300</v>
      </c>
      <c r="K50" s="65">
        <v>4621457</v>
      </c>
      <c r="L50" s="65">
        <v>3254372</v>
      </c>
      <c r="M50" s="65">
        <v>3627987</v>
      </c>
      <c r="N50" s="65">
        <v>3792774</v>
      </c>
      <c r="O50" s="130">
        <f t="shared" si="5"/>
        <v>20201890</v>
      </c>
      <c r="P50" s="68">
        <f t="shared" si="6"/>
        <v>22615880</v>
      </c>
    </row>
    <row r="51" spans="3:16" s="61" customFormat="1" ht="30" customHeight="1">
      <c r="C51" s="62"/>
      <c r="D51" s="63"/>
      <c r="E51" s="69" t="s">
        <v>47</v>
      </c>
      <c r="F51" s="65">
        <v>837607</v>
      </c>
      <c r="G51" s="65">
        <v>2769496</v>
      </c>
      <c r="H51" s="66">
        <f t="shared" si="4"/>
        <v>3607103</v>
      </c>
      <c r="I51" s="136">
        <v>0</v>
      </c>
      <c r="J51" s="65">
        <v>4982656</v>
      </c>
      <c r="K51" s="65">
        <v>4962156</v>
      </c>
      <c r="L51" s="65">
        <v>4206196</v>
      </c>
      <c r="M51" s="65">
        <v>2329733</v>
      </c>
      <c r="N51" s="65">
        <v>1008220</v>
      </c>
      <c r="O51" s="130">
        <f t="shared" si="5"/>
        <v>17488961</v>
      </c>
      <c r="P51" s="68">
        <f t="shared" si="6"/>
        <v>21096064</v>
      </c>
    </row>
    <row r="52" spans="3:16" s="61" customFormat="1" ht="30" customHeight="1">
      <c r="C52" s="62"/>
      <c r="D52" s="63"/>
      <c r="E52" s="69" t="s">
        <v>48</v>
      </c>
      <c r="F52" s="65">
        <v>212303</v>
      </c>
      <c r="G52" s="65">
        <v>436298</v>
      </c>
      <c r="H52" s="66">
        <f t="shared" si="4"/>
        <v>648601</v>
      </c>
      <c r="I52" s="136">
        <v>0</v>
      </c>
      <c r="J52" s="65">
        <v>2358668</v>
      </c>
      <c r="K52" s="65">
        <v>2195325</v>
      </c>
      <c r="L52" s="65">
        <v>1666179</v>
      </c>
      <c r="M52" s="65">
        <v>1385884</v>
      </c>
      <c r="N52" s="65">
        <v>936684</v>
      </c>
      <c r="O52" s="130">
        <f t="shared" si="5"/>
        <v>8542740</v>
      </c>
      <c r="P52" s="68">
        <f t="shared" si="6"/>
        <v>9191341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22029968</v>
      </c>
      <c r="G53" s="65">
        <f aca="true" t="shared" si="7" ref="G53:N53">SUM(G54:G55)</f>
        <v>44696689</v>
      </c>
      <c r="H53" s="66">
        <f t="shared" si="4"/>
        <v>66726657</v>
      </c>
      <c r="I53" s="136">
        <f t="shared" si="7"/>
        <v>0</v>
      </c>
      <c r="J53" s="65">
        <f t="shared" si="7"/>
        <v>112043092</v>
      </c>
      <c r="K53" s="65">
        <f t="shared" si="7"/>
        <v>92478417</v>
      </c>
      <c r="L53" s="65">
        <f t="shared" si="7"/>
        <v>64447665</v>
      </c>
      <c r="M53" s="65">
        <f t="shared" si="7"/>
        <v>52890558</v>
      </c>
      <c r="N53" s="65">
        <f t="shared" si="7"/>
        <v>21592110</v>
      </c>
      <c r="O53" s="130">
        <f t="shared" si="5"/>
        <v>343451842</v>
      </c>
      <c r="P53" s="68">
        <f t="shared" si="6"/>
        <v>410178499</v>
      </c>
    </row>
    <row r="54" spans="3:16" s="61" customFormat="1" ht="30" customHeight="1">
      <c r="C54" s="62"/>
      <c r="D54" s="63"/>
      <c r="E54" s="69" t="s">
        <v>50</v>
      </c>
      <c r="F54" s="65">
        <v>17525365</v>
      </c>
      <c r="G54" s="65">
        <v>33114289</v>
      </c>
      <c r="H54" s="66">
        <f t="shared" si="4"/>
        <v>50639654</v>
      </c>
      <c r="I54" s="136">
        <v>0</v>
      </c>
      <c r="J54" s="65">
        <f>81754989-7188</f>
        <v>81747801</v>
      </c>
      <c r="K54" s="65">
        <v>68325791</v>
      </c>
      <c r="L54" s="65">
        <v>50127956</v>
      </c>
      <c r="M54" s="65">
        <v>44087114</v>
      </c>
      <c r="N54" s="65">
        <v>18870983</v>
      </c>
      <c r="O54" s="130">
        <f t="shared" si="5"/>
        <v>263159645</v>
      </c>
      <c r="P54" s="68">
        <f t="shared" si="6"/>
        <v>313799299</v>
      </c>
    </row>
    <row r="55" spans="3:16" s="61" customFormat="1" ht="30" customHeight="1">
      <c r="C55" s="62"/>
      <c r="D55" s="63"/>
      <c r="E55" s="69" t="s">
        <v>51</v>
      </c>
      <c r="F55" s="65">
        <v>4504603</v>
      </c>
      <c r="G55" s="65">
        <v>11582400</v>
      </c>
      <c r="H55" s="66">
        <f t="shared" si="4"/>
        <v>16087003</v>
      </c>
      <c r="I55" s="136">
        <v>0</v>
      </c>
      <c r="J55" s="65">
        <v>30295291</v>
      </c>
      <c r="K55" s="65">
        <v>24152626</v>
      </c>
      <c r="L55" s="65">
        <v>14319709</v>
      </c>
      <c r="M55" s="65">
        <v>8803444</v>
      </c>
      <c r="N55" s="65">
        <v>2721127</v>
      </c>
      <c r="O55" s="130">
        <f t="shared" si="5"/>
        <v>80292197</v>
      </c>
      <c r="P55" s="68">
        <f t="shared" si="6"/>
        <v>96379200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109782</v>
      </c>
      <c r="G56" s="65">
        <f aca="true" t="shared" si="8" ref="G56:N56">SUM(G57:G59)</f>
        <v>923139</v>
      </c>
      <c r="H56" s="66">
        <f t="shared" si="4"/>
        <v>1032921</v>
      </c>
      <c r="I56" s="136">
        <f t="shared" si="8"/>
        <v>0</v>
      </c>
      <c r="J56" s="65">
        <f t="shared" si="8"/>
        <v>10131545</v>
      </c>
      <c r="K56" s="65">
        <f t="shared" si="8"/>
        <v>12146961</v>
      </c>
      <c r="L56" s="65">
        <f t="shared" si="8"/>
        <v>21688416</v>
      </c>
      <c r="M56" s="65">
        <f t="shared" si="8"/>
        <v>20370787</v>
      </c>
      <c r="N56" s="65">
        <f t="shared" si="8"/>
        <v>10432712</v>
      </c>
      <c r="O56" s="130">
        <f t="shared" si="5"/>
        <v>74770421</v>
      </c>
      <c r="P56" s="68">
        <f t="shared" si="6"/>
        <v>75803342</v>
      </c>
    </row>
    <row r="57" spans="3:16" s="61" customFormat="1" ht="30" customHeight="1">
      <c r="C57" s="62"/>
      <c r="D57" s="63"/>
      <c r="E57" s="69" t="s">
        <v>53</v>
      </c>
      <c r="F57" s="65">
        <v>65250</v>
      </c>
      <c r="G57" s="65">
        <v>895896</v>
      </c>
      <c r="H57" s="66">
        <f t="shared" si="4"/>
        <v>961146</v>
      </c>
      <c r="I57" s="136">
        <v>0</v>
      </c>
      <c r="J57" s="65">
        <v>8081113</v>
      </c>
      <c r="K57" s="65">
        <v>10488370</v>
      </c>
      <c r="L57" s="65">
        <v>20376370</v>
      </c>
      <c r="M57" s="65">
        <v>19560868</v>
      </c>
      <c r="N57" s="65">
        <v>10163078</v>
      </c>
      <c r="O57" s="130">
        <f t="shared" si="5"/>
        <v>68669799</v>
      </c>
      <c r="P57" s="68">
        <f t="shared" si="6"/>
        <v>69630945</v>
      </c>
    </row>
    <row r="58" spans="3:16" s="61" customFormat="1" ht="30" customHeight="1">
      <c r="C58" s="62"/>
      <c r="D58" s="63"/>
      <c r="E58" s="72" t="s">
        <v>54</v>
      </c>
      <c r="F58" s="65">
        <v>44532</v>
      </c>
      <c r="G58" s="65">
        <v>27243</v>
      </c>
      <c r="H58" s="66">
        <f t="shared" si="4"/>
        <v>71775</v>
      </c>
      <c r="I58" s="136">
        <v>0</v>
      </c>
      <c r="J58" s="65">
        <v>2050432</v>
      </c>
      <c r="K58" s="65">
        <v>1658591</v>
      </c>
      <c r="L58" s="65">
        <v>1312046</v>
      </c>
      <c r="M58" s="65">
        <v>809919</v>
      </c>
      <c r="N58" s="65">
        <v>269634</v>
      </c>
      <c r="O58" s="130">
        <f t="shared" si="5"/>
        <v>6100622</v>
      </c>
      <c r="P58" s="68">
        <f t="shared" si="6"/>
        <v>6172397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4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5"/>
        <v>0</v>
      </c>
      <c r="P59" s="68">
        <f t="shared" si="6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7243947</v>
      </c>
      <c r="G60" s="65">
        <f aca="true" t="shared" si="9" ref="G60:M60">SUM(G61:G63)</f>
        <v>7982028</v>
      </c>
      <c r="H60" s="66">
        <f t="shared" si="4"/>
        <v>15225975</v>
      </c>
      <c r="I60" s="136">
        <f t="shared" si="9"/>
        <v>0</v>
      </c>
      <c r="J60" s="65">
        <f t="shared" si="9"/>
        <v>10117399</v>
      </c>
      <c r="K60" s="65">
        <f t="shared" si="9"/>
        <v>15266696</v>
      </c>
      <c r="L60" s="65">
        <f t="shared" si="9"/>
        <v>12288753</v>
      </c>
      <c r="M60" s="65">
        <f t="shared" si="9"/>
        <v>9920803</v>
      </c>
      <c r="N60" s="65">
        <f>SUM(N61:N63)</f>
        <v>5166069</v>
      </c>
      <c r="O60" s="130">
        <f t="shared" si="5"/>
        <v>52759720</v>
      </c>
      <c r="P60" s="68">
        <f t="shared" si="6"/>
        <v>67985695</v>
      </c>
    </row>
    <row r="61" spans="3:16" s="61" customFormat="1" ht="30" customHeight="1">
      <c r="C61" s="62"/>
      <c r="D61" s="63"/>
      <c r="E61" s="72" t="s">
        <v>57</v>
      </c>
      <c r="F61" s="65">
        <v>2491830</v>
      </c>
      <c r="G61" s="65">
        <f>4886629-666</f>
        <v>4885963</v>
      </c>
      <c r="H61" s="66">
        <f t="shared" si="4"/>
        <v>7377793</v>
      </c>
      <c r="I61" s="136">
        <v>0</v>
      </c>
      <c r="J61" s="65">
        <f>8013692-600</f>
        <v>8013092</v>
      </c>
      <c r="K61" s="65">
        <v>13549903</v>
      </c>
      <c r="L61" s="65">
        <v>11126982</v>
      </c>
      <c r="M61" s="65">
        <v>8921883</v>
      </c>
      <c r="N61" s="65">
        <v>4919739</v>
      </c>
      <c r="O61" s="130">
        <f t="shared" si="5"/>
        <v>46531599</v>
      </c>
      <c r="P61" s="68">
        <f t="shared" si="6"/>
        <v>53909392</v>
      </c>
    </row>
    <row r="62" spans="3:16" s="61" customFormat="1" ht="30" customHeight="1">
      <c r="C62" s="62"/>
      <c r="D62" s="63"/>
      <c r="E62" s="72" t="s">
        <v>58</v>
      </c>
      <c r="F62" s="65">
        <v>667284</v>
      </c>
      <c r="G62" s="65">
        <v>599131</v>
      </c>
      <c r="H62" s="66">
        <f t="shared" si="4"/>
        <v>1266415</v>
      </c>
      <c r="I62" s="136">
        <v>0</v>
      </c>
      <c r="J62" s="65">
        <v>613916</v>
      </c>
      <c r="K62" s="65">
        <v>374125</v>
      </c>
      <c r="L62" s="65">
        <v>661169</v>
      </c>
      <c r="M62" s="65">
        <v>397852</v>
      </c>
      <c r="N62" s="65">
        <v>96030</v>
      </c>
      <c r="O62" s="130">
        <f t="shared" si="5"/>
        <v>2143092</v>
      </c>
      <c r="P62" s="68">
        <f t="shared" si="6"/>
        <v>3409507</v>
      </c>
    </row>
    <row r="63" spans="3:16" s="61" customFormat="1" ht="30" customHeight="1">
      <c r="C63" s="62"/>
      <c r="D63" s="63"/>
      <c r="E63" s="72" t="s">
        <v>59</v>
      </c>
      <c r="F63" s="65">
        <v>4084833</v>
      </c>
      <c r="G63" s="65">
        <v>2496934</v>
      </c>
      <c r="H63" s="66">
        <f t="shared" si="4"/>
        <v>6581767</v>
      </c>
      <c r="I63" s="136">
        <v>0</v>
      </c>
      <c r="J63" s="65">
        <v>1490391</v>
      </c>
      <c r="K63" s="65">
        <v>1342668</v>
      </c>
      <c r="L63" s="65">
        <v>500602</v>
      </c>
      <c r="M63" s="65">
        <v>601068</v>
      </c>
      <c r="N63" s="65">
        <v>150300</v>
      </c>
      <c r="O63" s="130">
        <f t="shared" si="5"/>
        <v>4085029</v>
      </c>
      <c r="P63" s="68">
        <f t="shared" si="6"/>
        <v>10666796</v>
      </c>
    </row>
    <row r="64" spans="3:16" s="61" customFormat="1" ht="30" customHeight="1">
      <c r="C64" s="62"/>
      <c r="D64" s="74" t="s">
        <v>60</v>
      </c>
      <c r="E64" s="75"/>
      <c r="F64" s="65">
        <v>1105430</v>
      </c>
      <c r="G64" s="65">
        <v>1379203</v>
      </c>
      <c r="H64" s="66">
        <f t="shared" si="4"/>
        <v>2484633</v>
      </c>
      <c r="I64" s="136">
        <v>0</v>
      </c>
      <c r="J64" s="65">
        <v>12624083</v>
      </c>
      <c r="K64" s="65">
        <v>10286312</v>
      </c>
      <c r="L64" s="65">
        <v>9933875</v>
      </c>
      <c r="M64" s="65">
        <v>12673469</v>
      </c>
      <c r="N64" s="65">
        <v>5008304</v>
      </c>
      <c r="O64" s="130">
        <f>SUM(I64:N64)</f>
        <v>50526043</v>
      </c>
      <c r="P64" s="68">
        <f t="shared" si="6"/>
        <v>53010676</v>
      </c>
    </row>
    <row r="65" spans="3:16" s="61" customFormat="1" ht="30" customHeight="1" thickBot="1">
      <c r="C65" s="76"/>
      <c r="D65" s="77" t="s">
        <v>61</v>
      </c>
      <c r="E65" s="78"/>
      <c r="F65" s="79">
        <v>8693902</v>
      </c>
      <c r="G65" s="79">
        <v>8976400</v>
      </c>
      <c r="H65" s="80">
        <f t="shared" si="4"/>
        <v>17670302</v>
      </c>
      <c r="I65" s="137">
        <v>0</v>
      </c>
      <c r="J65" s="79">
        <v>34132200</v>
      </c>
      <c r="K65" s="79">
        <v>21333290</v>
      </c>
      <c r="L65" s="79">
        <v>15559738</v>
      </c>
      <c r="M65" s="79">
        <v>10158854</v>
      </c>
      <c r="N65" s="79">
        <v>4714989</v>
      </c>
      <c r="O65" s="131">
        <f t="shared" si="5"/>
        <v>85899071</v>
      </c>
      <c r="P65" s="82">
        <f t="shared" si="6"/>
        <v>103569373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613214</v>
      </c>
      <c r="G66" s="60">
        <f aca="true" t="shared" si="10" ref="G66:M66">SUM(G67:G75)</f>
        <v>1903857</v>
      </c>
      <c r="H66" s="85">
        <f t="shared" si="4"/>
        <v>2517071</v>
      </c>
      <c r="I66" s="135">
        <f t="shared" si="10"/>
        <v>0</v>
      </c>
      <c r="J66" s="60">
        <f t="shared" si="10"/>
        <v>80751283</v>
      </c>
      <c r="K66" s="60">
        <f t="shared" si="10"/>
        <v>78843109</v>
      </c>
      <c r="L66" s="60">
        <f t="shared" si="10"/>
        <v>97695921</v>
      </c>
      <c r="M66" s="60">
        <f t="shared" si="10"/>
        <v>100638392</v>
      </c>
      <c r="N66" s="60">
        <f>SUM(N67:N75)</f>
        <v>65980059</v>
      </c>
      <c r="O66" s="129">
        <f t="shared" si="5"/>
        <v>423908764</v>
      </c>
      <c r="P66" s="87">
        <f t="shared" si="6"/>
        <v>426425835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4"/>
        <v>0</v>
      </c>
      <c r="I67" s="138">
        <v>0</v>
      </c>
      <c r="J67" s="89">
        <v>6721577</v>
      </c>
      <c r="K67" s="89">
        <v>9922776</v>
      </c>
      <c r="L67" s="89">
        <v>10092858</v>
      </c>
      <c r="M67" s="89">
        <v>8790413</v>
      </c>
      <c r="N67" s="89">
        <v>1803157</v>
      </c>
      <c r="O67" s="132">
        <f t="shared" si="5"/>
        <v>37330781</v>
      </c>
      <c r="P67" s="92">
        <f t="shared" si="6"/>
        <v>37330781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4"/>
        <v>0</v>
      </c>
      <c r="I68" s="138">
        <v>0</v>
      </c>
      <c r="J68" s="65">
        <v>393129</v>
      </c>
      <c r="K68" s="65">
        <v>641538</v>
      </c>
      <c r="L68" s="65">
        <v>629865</v>
      </c>
      <c r="M68" s="65">
        <v>368415</v>
      </c>
      <c r="N68" s="65">
        <v>260226</v>
      </c>
      <c r="O68" s="130">
        <f t="shared" si="5"/>
        <v>2293173</v>
      </c>
      <c r="P68" s="68">
        <f t="shared" si="6"/>
        <v>2293173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4"/>
        <v>0</v>
      </c>
      <c r="I69" s="138">
        <v>0</v>
      </c>
      <c r="J69" s="65">
        <v>40806687</v>
      </c>
      <c r="K69" s="65">
        <v>32515288</v>
      </c>
      <c r="L69" s="65">
        <v>24844636</v>
      </c>
      <c r="M69" s="65">
        <v>15915494</v>
      </c>
      <c r="N69" s="65">
        <v>8427921</v>
      </c>
      <c r="O69" s="130">
        <f t="shared" si="5"/>
        <v>122510026</v>
      </c>
      <c r="P69" s="68">
        <f t="shared" si="6"/>
        <v>122510026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9153</v>
      </c>
      <c r="H70" s="66">
        <f t="shared" si="4"/>
        <v>9153</v>
      </c>
      <c r="I70" s="136">
        <v>0</v>
      </c>
      <c r="J70" s="65">
        <v>4116655</v>
      </c>
      <c r="K70" s="65">
        <v>4174754</v>
      </c>
      <c r="L70" s="65">
        <v>8689141</v>
      </c>
      <c r="M70" s="65">
        <v>5031412</v>
      </c>
      <c r="N70" s="65">
        <v>5172678</v>
      </c>
      <c r="O70" s="130">
        <f t="shared" si="5"/>
        <v>27184640</v>
      </c>
      <c r="P70" s="68">
        <f t="shared" si="6"/>
        <v>27193793</v>
      </c>
    </row>
    <row r="71" spans="3:16" s="61" customFormat="1" ht="30" customHeight="1">
      <c r="C71" s="62"/>
      <c r="D71" s="74" t="s">
        <v>66</v>
      </c>
      <c r="E71" s="75"/>
      <c r="F71" s="65">
        <v>613214</v>
      </c>
      <c r="G71" s="65">
        <v>1684869</v>
      </c>
      <c r="H71" s="66">
        <f t="shared" si="4"/>
        <v>2298083</v>
      </c>
      <c r="I71" s="136">
        <v>0</v>
      </c>
      <c r="J71" s="65">
        <v>14373119</v>
      </c>
      <c r="K71" s="65">
        <v>10744392</v>
      </c>
      <c r="L71" s="65">
        <v>12773711</v>
      </c>
      <c r="M71" s="65">
        <v>5959700</v>
      </c>
      <c r="N71" s="65">
        <v>2747910</v>
      </c>
      <c r="O71" s="130">
        <f t="shared" si="5"/>
        <v>46598832</v>
      </c>
      <c r="P71" s="68">
        <f t="shared" si="6"/>
        <v>48896915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209835</v>
      </c>
      <c r="H72" s="66">
        <f t="shared" si="4"/>
        <v>209835</v>
      </c>
      <c r="I72" s="138">
        <v>0</v>
      </c>
      <c r="J72" s="65">
        <v>13576115</v>
      </c>
      <c r="K72" s="65">
        <v>19249057</v>
      </c>
      <c r="L72" s="65">
        <v>24320001</v>
      </c>
      <c r="M72" s="65">
        <v>19075632</v>
      </c>
      <c r="N72" s="65">
        <v>8106491</v>
      </c>
      <c r="O72" s="130">
        <f t="shared" si="5"/>
        <v>84327296</v>
      </c>
      <c r="P72" s="68">
        <f t="shared" si="6"/>
        <v>84537131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4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5"/>
        <v>0</v>
      </c>
      <c r="P73" s="68">
        <f t="shared" si="6"/>
        <v>0</v>
      </c>
    </row>
    <row r="74" spans="3:16" s="61" customFormat="1" ht="30" customHeight="1">
      <c r="C74" s="62"/>
      <c r="D74" s="181" t="s">
        <v>69</v>
      </c>
      <c r="E74" s="200"/>
      <c r="F74" s="65">
        <v>0</v>
      </c>
      <c r="G74" s="65">
        <v>0</v>
      </c>
      <c r="H74" s="66">
        <f t="shared" si="4"/>
        <v>0</v>
      </c>
      <c r="I74" s="138">
        <v>0</v>
      </c>
      <c r="J74" s="65">
        <v>764001</v>
      </c>
      <c r="K74" s="65">
        <v>1595304</v>
      </c>
      <c r="L74" s="65">
        <v>16345709</v>
      </c>
      <c r="M74" s="65">
        <v>45497326</v>
      </c>
      <c r="N74" s="65">
        <v>39461676</v>
      </c>
      <c r="O74" s="130">
        <f t="shared" si="5"/>
        <v>103664016</v>
      </c>
      <c r="P74" s="68">
        <f t="shared" si="6"/>
        <v>103664016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f t="shared" si="4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5"/>
        <v>0</v>
      </c>
      <c r="P75" s="96">
        <f t="shared" si="6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 aca="true" t="shared" si="11" ref="G76:N76">SUM(G77:G79)</f>
        <v>0</v>
      </c>
      <c r="H76" s="85">
        <f t="shared" si="4"/>
        <v>0</v>
      </c>
      <c r="I76" s="140">
        <f t="shared" si="11"/>
        <v>0</v>
      </c>
      <c r="J76" s="60">
        <f t="shared" si="11"/>
        <v>39539852</v>
      </c>
      <c r="K76" s="60">
        <f t="shared" si="11"/>
        <v>45409729</v>
      </c>
      <c r="L76" s="60">
        <f t="shared" si="11"/>
        <v>101790391</v>
      </c>
      <c r="M76" s="60">
        <f t="shared" si="11"/>
        <v>211101119</v>
      </c>
      <c r="N76" s="60">
        <f t="shared" si="11"/>
        <v>188370930</v>
      </c>
      <c r="O76" s="129">
        <f t="shared" si="5"/>
        <v>586212021</v>
      </c>
      <c r="P76" s="87">
        <f t="shared" si="6"/>
        <v>586212021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4"/>
        <v>0</v>
      </c>
      <c r="I77" s="138">
        <v>0</v>
      </c>
      <c r="J77" s="65">
        <v>3123239</v>
      </c>
      <c r="K77" s="65">
        <v>6334651</v>
      </c>
      <c r="L77" s="65">
        <v>40858785</v>
      </c>
      <c r="M77" s="65">
        <v>105328384</v>
      </c>
      <c r="N77" s="65">
        <v>103503029</v>
      </c>
      <c r="O77" s="130">
        <f t="shared" si="5"/>
        <v>259148088</v>
      </c>
      <c r="P77" s="68">
        <f t="shared" si="6"/>
        <v>259148088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4"/>
        <v>0</v>
      </c>
      <c r="I78" s="138">
        <v>0</v>
      </c>
      <c r="J78" s="65">
        <v>34582687</v>
      </c>
      <c r="K78" s="65">
        <v>35827672</v>
      </c>
      <c r="L78" s="65">
        <v>45765107</v>
      </c>
      <c r="M78" s="65">
        <v>51097901</v>
      </c>
      <c r="N78" s="65">
        <v>29888347</v>
      </c>
      <c r="O78" s="130">
        <f t="shared" si="5"/>
        <v>197161714</v>
      </c>
      <c r="P78" s="68">
        <f t="shared" si="6"/>
        <v>197161714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4"/>
        <v>0</v>
      </c>
      <c r="I79" s="141">
        <v>0</v>
      </c>
      <c r="J79" s="79">
        <v>1833926</v>
      </c>
      <c r="K79" s="79">
        <v>3247406</v>
      </c>
      <c r="L79" s="79">
        <v>15166499</v>
      </c>
      <c r="M79" s="79">
        <v>54674834</v>
      </c>
      <c r="N79" s="79">
        <v>54979554</v>
      </c>
      <c r="O79" s="131">
        <f t="shared" si="5"/>
        <v>129902219</v>
      </c>
      <c r="P79" s="82">
        <f t="shared" si="6"/>
        <v>129902219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51552317</v>
      </c>
      <c r="G80" s="99">
        <f>SUM(G46,G66,G76)</f>
        <v>86548655</v>
      </c>
      <c r="H80" s="101">
        <f t="shared" si="4"/>
        <v>138100972</v>
      </c>
      <c r="I80" s="142">
        <f>SUM(I46,I66,I76)</f>
        <v>0</v>
      </c>
      <c r="J80" s="99">
        <f>SUM(J46,J66,J76)</f>
        <v>338462718</v>
      </c>
      <c r="K80" s="99">
        <f>SUM(K46,K66,K76)</f>
        <v>312830460</v>
      </c>
      <c r="L80" s="99">
        <f>SUM(L46,L66,L76)</f>
        <v>353293484</v>
      </c>
      <c r="M80" s="99">
        <f>SUM(M46,M66,M76)</f>
        <v>443064691</v>
      </c>
      <c r="N80" s="99">
        <f>SUM(N46,N66,N76)</f>
        <v>324583877</v>
      </c>
      <c r="O80" s="134">
        <f>SUM(I80:N80)</f>
        <v>1772235230</v>
      </c>
      <c r="P80" s="103">
        <f>SUM(O80,H80)</f>
        <v>1910336202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2017-04-28T02:46:28Z</cp:lastPrinted>
  <dcterms:created xsi:type="dcterms:W3CDTF">2012-04-10T04:28:23Z</dcterms:created>
  <dcterms:modified xsi:type="dcterms:W3CDTF">2018-07-02T01:48:19Z</dcterms:modified>
  <cp:category/>
  <cp:version/>
  <cp:contentType/>
  <cp:contentStatus/>
</cp:coreProperties>
</file>