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<sst xmlns="http://schemas.openxmlformats.org/spreadsheetml/2006/main" count="283" uniqueCount="93">
  <si>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</si>
  <si>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</si>
  <si>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</si>
  <si>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</si>
  <si>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</si>
  <si>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</si>
  <si>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</si>
  <si>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</si>
  <si>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</si>
  <si>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</si>
  <si>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</si>
  <si>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</si>
  <si>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</si>
  <si>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</si>
  <si>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</si>
  <si>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</si>
  <si>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</si>
  <si>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</si>
  <si>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</si>
  <si>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</si>
  <si>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</si>
  <si>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</si>
  <si>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</si>
  <si>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</si>
  <si>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</si>
  <si>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</si>
  <si>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</si>
  <si>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</si>
  <si>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</si>
  <si>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</si>
  <si>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</si>
  <si>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</si>
  <si>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</si>
  <si>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</si>
  <si>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</si>
  <si>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</si>
  <si>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</si>
  <si>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</si>
  <si>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</si>
  <si>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</si>
  <si>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</si>
  <si>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</si>
  <si>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</si>
  <si>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</si>
  <si>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</si>
  <si>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</si>
  <si>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</si>
  <si>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</si>
  <si>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</si>
  <si>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</si>
  <si>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</si>
  <si>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</si>
  <si>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</si>
  <si>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</si>
  <si>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</si>
  <si>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</si>
  <si>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</si>
  <si>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</si>
  <si>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</si>
  <si>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</si>
  <si>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</si>
  <si>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</si>
  <si>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</si>
  <si>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</si>
  <si>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</si>
  <si>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</si>
  <si>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</si>
  <si>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</si>
  <si>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</si>
  <si>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</si>
  <si>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</si>
  <si>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</si>
  <si>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</si>
  <si>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</si>
  <si>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</si>
  <si>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</si>
  <si>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</si>
  <si>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</si>
  <si>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</si>
  <si>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</si>
  <si>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</si>
  <si>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</si>
  <si>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</si>
  <si>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</si>
  <si>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</si>
  <si>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</si>
  <si>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</si>
  <si>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</si>
  <si>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</si>
  <si>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</si>
  <si>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</si>
  <si>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04年 8月分）</t>
  </si>
  <si>
    <t>（令和 04年 8月分）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</si>
</sst>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double"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double"/>
      <top style="medium"/>
      <bottom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6" fontId="48" fillId="0" borderId="45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45" xfId="0" applyNumberFormat="1" applyFont="1" applyFill="1" applyBorder="1" applyAlignment="1">
      <alignment vertical="center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8" fontId="48" fillId="0" borderId="46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>
      <alignment vertical="center"/>
    </xf>
    <xf numFmtId="178" fontId="48" fillId="0" borderId="53" xfId="0" applyNumberFormat="1" applyFont="1" applyFill="1" applyBorder="1" applyAlignment="1">
      <alignment vertical="center"/>
    </xf>
    <xf numFmtId="0" fontId="48" fillId="0" borderId="54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left" vertical="center"/>
    </xf>
    <xf numFmtId="0" fontId="48" fillId="0" borderId="56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178" fontId="48" fillId="0" borderId="57" xfId="0" applyNumberFormat="1" applyFont="1" applyFill="1" applyBorder="1" applyAlignment="1" applyProtection="1">
      <alignment vertical="center" shrinkToFit="1"/>
      <protection locked="0"/>
    </xf>
    <xf numFmtId="178" fontId="48" fillId="0" borderId="58" xfId="0" applyNumberFormat="1" applyFont="1" applyFill="1" applyBorder="1" applyAlignment="1" applyProtection="1">
      <alignment vertical="center" shrinkToFit="1"/>
      <protection locked="0"/>
    </xf>
    <xf numFmtId="178" fontId="48" fillId="0" borderId="48" xfId="0" applyNumberFormat="1" applyFont="1" applyFill="1" applyBorder="1" applyAlignment="1">
      <alignment vertical="center"/>
    </xf>
    <xf numFmtId="178" fontId="48" fillId="0" borderId="59" xfId="0" applyNumberFormat="1" applyFont="1" applyFill="1" applyBorder="1" applyAlignment="1">
      <alignment vertical="center"/>
    </xf>
    <xf numFmtId="178" fontId="48" fillId="0" borderId="60" xfId="0" applyNumberFormat="1" applyFont="1" applyFill="1" applyBorder="1" applyAlignment="1">
      <alignment vertical="center"/>
    </xf>
    <xf numFmtId="0" fontId="48" fillId="0" borderId="55" xfId="0" applyFont="1" applyFill="1" applyBorder="1" applyAlignment="1">
      <alignment horizontal="left" vertical="center"/>
    </xf>
    <xf numFmtId="0" fontId="48" fillId="0" borderId="46" xfId="0" applyFont="1" applyFill="1" applyBorder="1" applyAlignment="1">
      <alignment horizontal="left" vertical="center"/>
    </xf>
    <xf numFmtId="0" fontId="48" fillId="0" borderId="61" xfId="0" applyFont="1" applyFill="1" applyBorder="1" applyAlignment="1">
      <alignment horizontal="left" vertical="center"/>
    </xf>
    <xf numFmtId="0" fontId="48" fillId="0" borderId="52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50" fillId="0" borderId="56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left" vertical="center"/>
    </xf>
    <xf numFmtId="0" fontId="48" fillId="0" borderId="53" xfId="0" applyFont="1" applyFill="1" applyBorder="1" applyAlignment="1">
      <alignment horizontal="left" vertical="center"/>
    </xf>
    <xf numFmtId="0" fontId="48" fillId="0" borderId="56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48" fillId="0" borderId="72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73" xfId="0" applyNumberFormat="1" applyFont="1" applyFill="1" applyBorder="1" applyAlignment="1">
      <alignment vertical="center"/>
    </xf>
    <xf numFmtId="178" fontId="52" fillId="0" borderId="74" xfId="0" applyNumberFormat="1" applyFont="1" applyFill="1" applyBorder="1" applyAlignment="1">
      <alignment vertical="center"/>
    </xf>
    <xf numFmtId="0" fontId="48" fillId="0" borderId="75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left" vertical="center"/>
    </xf>
    <xf numFmtId="0" fontId="50" fillId="0" borderId="52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77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5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left" vertical="center"/>
    </xf>
    <xf numFmtId="0" fontId="48" fillId="0" borderId="78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79" xfId="0" applyFont="1" applyFill="1" applyBorder="1" applyAlignment="1">
      <alignment horizontal="center" vertical="center"/>
    </xf>
    <xf numFmtId="0" fontId="48" fillId="0" borderId="80" xfId="0" applyFont="1" applyFill="1" applyBorder="1" applyAlignment="1">
      <alignment horizontal="center" vertical="center"/>
    </xf>
    <xf numFmtId="0" fontId="48" fillId="0" borderId="81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 wrapText="1"/>
    </xf>
    <xf numFmtId="0" fontId="48" fillId="0" borderId="84" xfId="0" applyFont="1" applyFill="1" applyBorder="1" applyAlignment="1">
      <alignment horizontal="center" vertical="center" wrapText="1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87" xfId="0" applyFont="1" applyFill="1" applyBorder="1" applyAlignment="1">
      <alignment horizontal="left" vertical="center"/>
    </xf>
    <xf numFmtId="0" fontId="50" fillId="0" borderId="88" xfId="0" applyFont="1" applyFill="1" applyBorder="1" applyAlignment="1">
      <alignment horizontal="left" vertical="center"/>
    </xf>
    <xf numFmtId="0" fontId="50" fillId="0" borderId="89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 shrinkToFit="1"/>
    </xf>
    <xf numFmtId="178" fontId="52" fillId="0" borderId="28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8" fontId="48" fillId="0" borderId="72" xfId="0" applyNumberFormat="1" applyFont="1" applyFill="1" applyBorder="1" applyAlignment="1">
      <alignment vertical="center"/>
    </xf>
    <xf numFmtId="176" fontId="48" fillId="0" borderId="90" xfId="0" applyNumberFormat="1" applyFont="1" applyFill="1" applyBorder="1" applyAlignment="1">
      <alignment vertical="center"/>
    </xf>
    <xf numFmtId="178" fontId="48" fillId="0" borderId="91" xfId="0" applyNumberFormat="1" applyFont="1" applyFill="1" applyBorder="1" applyAlignment="1">
      <alignment vertical="center"/>
    </xf>
    <xf numFmtId="178" fontId="48" fillId="0" borderId="92" xfId="0" applyNumberFormat="1" applyFont="1" applyFill="1" applyBorder="1" applyAlignment="1">
      <alignment vertical="center"/>
    </xf>
    <xf numFmtId="178" fontId="48" fillId="0" borderId="90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54" xfId="0" applyNumberFormat="1" applyFont="1" applyFill="1" applyBorder="1" applyAlignment="1">
      <alignment vertical="center"/>
    </xf>
    <xf numFmtId="178" fontId="48" fillId="0" borderId="93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94" xfId="0" applyNumberFormat="1" applyFont="1" applyFill="1" applyBorder="1" applyAlignment="1" applyProtection="1">
      <alignment vertical="center" shrinkToFit="1"/>
      <protection/>
    </xf>
    <xf numFmtId="178" fontId="48" fillId="0" borderId="95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97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98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99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 applyProtection="1">
      <alignment vertical="center" shrinkToFit="1"/>
      <protection/>
    </xf>
    <xf numFmtId="178" fontId="48" fillId="0" borderId="101" xfId="0" applyNumberFormat="1" applyFont="1" applyFill="1" applyBorder="1" applyAlignment="1" applyProtection="1">
      <alignment vertical="center" shrinkToFit="1"/>
      <protection/>
    </xf>
    <xf numFmtId="178" fontId="48" fillId="0" borderId="102" xfId="0" applyNumberFormat="1" applyFont="1" applyFill="1" applyBorder="1" applyAlignment="1" applyProtection="1">
      <alignment vertical="center" shrinkToFit="1"/>
      <protection/>
    </xf>
    <xf numFmtId="178" fontId="48" fillId="0" borderId="103" xfId="0" applyNumberFormat="1" applyFont="1" applyFill="1" applyBorder="1" applyAlignment="1" applyProtection="1">
      <alignment vertical="center" shrinkToFit="1"/>
      <protection/>
    </xf>
    <xf numFmtId="178" fontId="48" fillId="0" borderId="104" xfId="0" applyNumberFormat="1" applyFont="1" applyFill="1" applyBorder="1" applyAlignment="1" applyProtection="1">
      <alignment vertical="center" shrinkToFit="1"/>
      <protection/>
    </xf>
    <xf numFmtId="178" fontId="48" fillId="0" borderId="105" xfId="0" applyNumberFormat="1" applyFont="1" applyFill="1" applyBorder="1" applyAlignment="1" applyProtection="1">
      <alignment vertical="center" shrinkToFit="1"/>
      <protection/>
    </xf>
    <xf numFmtId="176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106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107" xfId="0" applyNumberFormat="1" applyFont="1" applyFill="1" applyBorder="1" applyAlignment="1" applyProtection="1">
      <alignment vertical="center" shrinkToFit="1"/>
      <protection/>
    </xf>
    <xf numFmtId="178" fontId="48" fillId="0" borderId="108" xfId="0" applyNumberFormat="1" applyFont="1" applyFill="1" applyBorder="1" applyAlignment="1" applyProtection="1">
      <alignment vertical="center" shrinkToFit="1"/>
      <protection/>
    </xf>
    <xf numFmtId="178" fontId="48" fillId="0" borderId="109" xfId="0" applyNumberFormat="1" applyFont="1" applyFill="1" applyBorder="1" applyAlignment="1" applyProtection="1">
      <alignment vertical="center" shrinkToFit="1"/>
      <protection/>
    </xf>
    <xf numFmtId="178" fontId="48" fillId="0" borderId="110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>
      <alignment vertical="center" shrinkToFit="1"/>
    </xf>
    <xf numFmtId="178" fontId="48" fillId="0" borderId="101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F12" sqref="F12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31" t="s">
        <v>21</v>
      </c>
      <c r="G1" s="131"/>
      <c r="H1" s="131"/>
      <c r="I1" s="131"/>
      <c r="J1" s="131"/>
      <c r="K1" s="131"/>
      <c r="L1" s="131"/>
      <c r="M1" s="131"/>
      <c r="N1" s="131"/>
      <c r="O1" s="4"/>
    </row>
    <row r="2" spans="5:16" ht="45" customHeight="1">
      <c r="E2" s="5"/>
      <c r="F2" s="132" t="s">
        <v>91</v>
      </c>
      <c r="G2" s="132"/>
      <c r="H2" s="132"/>
      <c r="I2" s="132"/>
      <c r="J2" s="132"/>
      <c r="K2" s="133"/>
      <c r="L2" s="133"/>
      <c r="M2" s="133"/>
      <c r="N2" s="133"/>
      <c r="O2" s="125">
        <v>41009</v>
      </c>
      <c r="P2" s="125"/>
    </row>
    <row r="3" spans="6:17" ht="30" customHeight="1">
      <c r="F3" s="57"/>
      <c r="G3" s="57"/>
      <c r="H3" s="57"/>
      <c r="I3" s="57"/>
      <c r="J3" s="57"/>
      <c r="N3" s="58"/>
      <c r="O3" s="125" t="s">
        <v>0</v>
      </c>
      <c r="P3" s="125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4"/>
      <c r="Q4" s="10"/>
    </row>
    <row r="5" spans="6:17" ht="7.5" customHeight="1" thickBot="1">
      <c r="F5" s="57"/>
      <c r="G5" s="57"/>
      <c r="H5" s="57"/>
      <c r="I5" s="57"/>
      <c r="J5" s="57"/>
      <c r="N5" s="58"/>
      <c r="O5" s="94"/>
      <c r="P5" s="94"/>
      <c r="Q5" s="10"/>
    </row>
    <row r="6" spans="3:19" ht="45" customHeight="1">
      <c r="C6" s="121" t="s">
        <v>20</v>
      </c>
      <c r="D6" s="122"/>
      <c r="E6" s="123"/>
      <c r="F6" s="124" t="s">
        <v>80</v>
      </c>
      <c r="G6" s="123"/>
      <c r="H6" s="122" t="s">
        <v>81</v>
      </c>
      <c r="I6" s="122"/>
      <c r="J6" s="124" t="s">
        <v>82</v>
      </c>
      <c r="K6" s="137"/>
      <c r="L6" s="122" t="s">
        <v>85</v>
      </c>
      <c r="M6" s="136"/>
      <c r="P6" s="58"/>
      <c r="Q6" s="94"/>
      <c r="R6" s="94"/>
      <c r="S6" s="10"/>
    </row>
    <row r="7" spans="3:19" ht="45" customHeight="1" thickBot="1">
      <c r="C7" s="145" t="s">
        <v>19</v>
      </c>
      <c r="D7" s="146"/>
      <c r="E7" s="146"/>
      <c r="F7" s="140">
        <v>41109</v>
      </c>
      <c r="G7" s="135"/>
      <c r="H7" s="134">
        <v>31468</v>
      </c>
      <c r="I7" s="135"/>
      <c r="J7" s="140">
        <v>18228</v>
      </c>
      <c r="K7" s="141"/>
      <c r="L7" s="134">
        <f>SUM(F7:K7)</f>
        <v>90805</v>
      </c>
      <c r="M7" s="166"/>
      <c r="P7" s="58"/>
      <c r="Q7" s="94"/>
      <c r="R7" s="94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4"/>
      <c r="T8" s="94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42"/>
      <c r="O10" s="142"/>
      <c r="P10" s="142"/>
      <c r="Q10" s="18"/>
    </row>
    <row r="11" spans="3:17" ht="49.5" customHeight="1">
      <c r="C11" s="111"/>
      <c r="D11" s="112"/>
      <c r="E11" s="112"/>
      <c r="F11" s="68" t="s">
        <v>10</v>
      </c>
      <c r="G11" s="68" t="s">
        <v>28</v>
      </c>
      <c r="H11" s="95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90" t="s">
        <v>83</v>
      </c>
      <c r="Q11" s="20"/>
    </row>
    <row r="12" spans="3:17" ht="49.5" customHeight="1">
      <c r="C12" s="91" t="s">
        <v>86</v>
      </c>
      <c r="D12" s="97"/>
      <c r="E12" s="97"/>
      <c r="F12" s="87">
        <f>SUM(F13:F15)</f>
        <v>4012</v>
      </c>
      <c r="G12" s="87">
        <f>SUM(G13:G15)</f>
        <v>2494</v>
      </c>
      <c r="H12" s="167">
        <f>SUM(H13:H15)</f>
        <v>6506</v>
      </c>
      <c r="I12" s="72">
        <v>0</v>
      </c>
      <c r="J12" s="87">
        <f aca="true" t="shared" si="0" ref="J12:O12">SUM(J13:J15)</f>
        <v>4635</v>
      </c>
      <c r="K12" s="87">
        <f t="shared" si="0"/>
        <v>2559</v>
      </c>
      <c r="L12" s="87">
        <f t="shared" si="0"/>
        <v>2016</v>
      </c>
      <c r="M12" s="87">
        <f t="shared" si="0"/>
        <v>2524</v>
      </c>
      <c r="N12" s="87">
        <f t="shared" si="0"/>
        <v>1371</v>
      </c>
      <c r="O12" s="167">
        <f t="shared" si="0"/>
        <v>13105</v>
      </c>
      <c r="P12" s="168">
        <f aca="true" t="shared" si="1" ref="P12:P17">H12+O12</f>
        <v>19611</v>
      </c>
      <c r="Q12" s="20"/>
    </row>
    <row r="13" spans="3:16" ht="49.5" customHeight="1">
      <c r="C13" s="91" t="s">
        <v>87</v>
      </c>
      <c r="D13" s="92"/>
      <c r="E13" s="92"/>
      <c r="F13" s="87">
        <v>468</v>
      </c>
      <c r="G13" s="87">
        <v>281</v>
      </c>
      <c r="H13" s="167">
        <f>SUM(F13:G13)</f>
        <v>749</v>
      </c>
      <c r="I13" s="72">
        <v>0</v>
      </c>
      <c r="J13" s="87">
        <v>431</v>
      </c>
      <c r="K13" s="87">
        <v>249</v>
      </c>
      <c r="L13" s="87">
        <v>201</v>
      </c>
      <c r="M13" s="87">
        <v>207</v>
      </c>
      <c r="N13" s="87">
        <v>122</v>
      </c>
      <c r="O13" s="167">
        <f>SUM(J13:N13)</f>
        <v>1210</v>
      </c>
      <c r="P13" s="168">
        <f t="shared" si="1"/>
        <v>1959</v>
      </c>
    </row>
    <row r="14" spans="3:16" ht="49.5" customHeight="1">
      <c r="C14" s="143" t="s">
        <v>88</v>
      </c>
      <c r="D14" s="144"/>
      <c r="E14" s="144"/>
      <c r="F14" s="87">
        <v>1608</v>
      </c>
      <c r="G14" s="87">
        <v>837</v>
      </c>
      <c r="H14" s="167">
        <f>SUM(F14:G14)</f>
        <v>2445</v>
      </c>
      <c r="I14" s="72">
        <v>0</v>
      </c>
      <c r="J14" s="87">
        <v>1627</v>
      </c>
      <c r="K14" s="87">
        <v>703</v>
      </c>
      <c r="L14" s="87">
        <v>502</v>
      </c>
      <c r="M14" s="87">
        <v>626</v>
      </c>
      <c r="N14" s="87">
        <v>321</v>
      </c>
      <c r="O14" s="167">
        <f>SUM(J14:N14)</f>
        <v>3779</v>
      </c>
      <c r="P14" s="168">
        <f t="shared" si="1"/>
        <v>6224</v>
      </c>
    </row>
    <row r="15" spans="3:16" ht="49.5" customHeight="1">
      <c r="C15" s="91" t="s">
        <v>89</v>
      </c>
      <c r="D15" s="92"/>
      <c r="E15" s="92"/>
      <c r="F15" s="87">
        <v>1936</v>
      </c>
      <c r="G15" s="87">
        <v>1376</v>
      </c>
      <c r="H15" s="167">
        <f>SUM(F15:G15)</f>
        <v>3312</v>
      </c>
      <c r="I15" s="72"/>
      <c r="J15" s="87">
        <v>2577</v>
      </c>
      <c r="K15" s="87">
        <v>1607</v>
      </c>
      <c r="L15" s="87">
        <v>1313</v>
      </c>
      <c r="M15" s="87">
        <v>1691</v>
      </c>
      <c r="N15" s="87">
        <v>928</v>
      </c>
      <c r="O15" s="167">
        <f>SUM(J15:N15)</f>
        <v>8116</v>
      </c>
      <c r="P15" s="168">
        <f t="shared" si="1"/>
        <v>11428</v>
      </c>
    </row>
    <row r="16" spans="3:16" ht="49.5" customHeight="1">
      <c r="C16" s="143" t="s">
        <v>90</v>
      </c>
      <c r="D16" s="144"/>
      <c r="E16" s="144"/>
      <c r="F16" s="87">
        <v>37</v>
      </c>
      <c r="G16" s="87">
        <v>43</v>
      </c>
      <c r="H16" s="167">
        <f>SUM(F16:G16)</f>
        <v>80</v>
      </c>
      <c r="I16" s="72">
        <v>0</v>
      </c>
      <c r="J16" s="87">
        <v>65</v>
      </c>
      <c r="K16" s="87">
        <v>36</v>
      </c>
      <c r="L16" s="87">
        <v>36</v>
      </c>
      <c r="M16" s="87">
        <v>48</v>
      </c>
      <c r="N16" s="87">
        <v>25</v>
      </c>
      <c r="O16" s="167">
        <f>SUM(J16:N16)</f>
        <v>210</v>
      </c>
      <c r="P16" s="168">
        <f t="shared" si="1"/>
        <v>290</v>
      </c>
    </row>
    <row r="17" spans="3:16" ht="49.5" customHeight="1" thickBot="1">
      <c r="C17" s="138" t="s">
        <v>14</v>
      </c>
      <c r="D17" s="139"/>
      <c r="E17" s="139"/>
      <c r="F17" s="88">
        <f>F12+F16</f>
        <v>4049</v>
      </c>
      <c r="G17" s="88">
        <f>G12+G16</f>
        <v>2537</v>
      </c>
      <c r="H17" s="88">
        <f>H12+H16</f>
        <v>6586</v>
      </c>
      <c r="I17" s="169">
        <v>0</v>
      </c>
      <c r="J17" s="88">
        <f aca="true" t="shared" si="2" ref="J17:O17">J12+J16</f>
        <v>4700</v>
      </c>
      <c r="K17" s="88">
        <f t="shared" si="2"/>
        <v>2595</v>
      </c>
      <c r="L17" s="88">
        <f t="shared" si="2"/>
        <v>2052</v>
      </c>
      <c r="M17" s="88">
        <f t="shared" si="2"/>
        <v>2572</v>
      </c>
      <c r="N17" s="88">
        <f t="shared" si="2"/>
        <v>1396</v>
      </c>
      <c r="O17" s="88">
        <f t="shared" si="2"/>
        <v>13315</v>
      </c>
      <c r="P17" s="170">
        <f t="shared" si="1"/>
        <v>19901</v>
      </c>
    </row>
    <row r="18" ht="30" customHeight="1"/>
    <row r="19" spans="3:17" ht="39.75" customHeight="1">
      <c r="C19" s="59" t="s">
        <v>24</v>
      </c>
      <c r="E19" s="12"/>
      <c r="N19" s="73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11"/>
      <c r="D21" s="112"/>
      <c r="E21" s="112"/>
      <c r="F21" s="109" t="s">
        <v>15</v>
      </c>
      <c r="G21" s="110"/>
      <c r="H21" s="110"/>
      <c r="I21" s="110" t="s">
        <v>16</v>
      </c>
      <c r="J21" s="110"/>
      <c r="K21" s="110"/>
      <c r="L21" s="110"/>
      <c r="M21" s="110"/>
      <c r="N21" s="110"/>
      <c r="O21" s="110"/>
      <c r="P21" s="129" t="s">
        <v>84</v>
      </c>
      <c r="Q21" s="20"/>
    </row>
    <row r="22" spans="3:17" ht="49.5" customHeight="1">
      <c r="C22" s="115"/>
      <c r="D22" s="116"/>
      <c r="E22" s="116"/>
      <c r="F22" s="74" t="s">
        <v>7</v>
      </c>
      <c r="G22" s="74" t="s">
        <v>8</v>
      </c>
      <c r="H22" s="75" t="s">
        <v>9</v>
      </c>
      <c r="I22" s="76" t="s">
        <v>29</v>
      </c>
      <c r="J22" s="74" t="s">
        <v>1</v>
      </c>
      <c r="K22" s="77" t="s">
        <v>2</v>
      </c>
      <c r="L22" s="77" t="s">
        <v>3</v>
      </c>
      <c r="M22" s="77" t="s">
        <v>4</v>
      </c>
      <c r="N22" s="77" t="s">
        <v>5</v>
      </c>
      <c r="O22" s="78" t="s">
        <v>9</v>
      </c>
      <c r="P22" s="130"/>
      <c r="Q22" s="20"/>
    </row>
    <row r="23" spans="3:17" ht="49.5" customHeight="1">
      <c r="C23" s="96" t="s">
        <v>12</v>
      </c>
      <c r="D23" s="74"/>
      <c r="E23" s="74"/>
      <c r="F23" s="87">
        <v>1200</v>
      </c>
      <c r="G23" s="87">
        <v>1227</v>
      </c>
      <c r="H23" s="167">
        <f>SUM(F23:G23)</f>
        <v>2427</v>
      </c>
      <c r="I23" s="84"/>
      <c r="J23" s="87">
        <v>3418</v>
      </c>
      <c r="K23" s="87">
        <v>1965</v>
      </c>
      <c r="L23" s="87">
        <v>1154</v>
      </c>
      <c r="M23" s="87">
        <v>892</v>
      </c>
      <c r="N23" s="87">
        <v>367</v>
      </c>
      <c r="O23" s="167">
        <f>SUM(I23:N23)</f>
        <v>7796</v>
      </c>
      <c r="P23" s="168">
        <f>H23+O23</f>
        <v>10223</v>
      </c>
      <c r="Q23" s="20"/>
    </row>
    <row r="24" spans="3:16" ht="49.5" customHeight="1">
      <c r="C24" s="105" t="s">
        <v>13</v>
      </c>
      <c r="D24" s="106"/>
      <c r="E24" s="106"/>
      <c r="F24" s="87">
        <v>11</v>
      </c>
      <c r="G24" s="87">
        <v>17</v>
      </c>
      <c r="H24" s="167">
        <f>SUM(F24:G24)</f>
        <v>28</v>
      </c>
      <c r="I24" s="84"/>
      <c r="J24" s="87">
        <v>51</v>
      </c>
      <c r="K24" s="87">
        <v>34</v>
      </c>
      <c r="L24" s="87">
        <v>23</v>
      </c>
      <c r="M24" s="87">
        <v>16</v>
      </c>
      <c r="N24" s="87">
        <v>11</v>
      </c>
      <c r="O24" s="167">
        <f>SUM(I24:N24)</f>
        <v>135</v>
      </c>
      <c r="P24" s="168">
        <f>H24+O24</f>
        <v>163</v>
      </c>
    </row>
    <row r="25" spans="3:16" ht="49.5" customHeight="1" thickBot="1">
      <c r="C25" s="107" t="s">
        <v>14</v>
      </c>
      <c r="D25" s="108"/>
      <c r="E25" s="108"/>
      <c r="F25" s="88">
        <f>SUM(F23:F24)</f>
        <v>1211</v>
      </c>
      <c r="G25" s="88">
        <f>SUM(G23:G24)</f>
        <v>1244</v>
      </c>
      <c r="H25" s="171">
        <f>SUM(F25:G25)</f>
        <v>2455</v>
      </c>
      <c r="I25" s="172"/>
      <c r="J25" s="88">
        <f aca="true" t="shared" si="3" ref="J25:O25">SUM(J23:J24)</f>
        <v>3469</v>
      </c>
      <c r="K25" s="88">
        <f t="shared" si="3"/>
        <v>1999</v>
      </c>
      <c r="L25" s="88">
        <f t="shared" si="3"/>
        <v>1177</v>
      </c>
      <c r="M25" s="88">
        <f t="shared" si="3"/>
        <v>908</v>
      </c>
      <c r="N25" s="88">
        <f t="shared" si="3"/>
        <v>378</v>
      </c>
      <c r="O25" s="171">
        <f t="shared" si="3"/>
        <v>7931</v>
      </c>
      <c r="P25" s="170">
        <f>H25+O25</f>
        <v>10386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11"/>
      <c r="D29" s="112"/>
      <c r="E29" s="112"/>
      <c r="F29" s="109" t="s">
        <v>15</v>
      </c>
      <c r="G29" s="110"/>
      <c r="H29" s="110"/>
      <c r="I29" s="110" t="s">
        <v>16</v>
      </c>
      <c r="J29" s="110"/>
      <c r="K29" s="110"/>
      <c r="L29" s="110"/>
      <c r="M29" s="110"/>
      <c r="N29" s="110"/>
      <c r="O29" s="110"/>
      <c r="P29" s="129" t="s">
        <v>84</v>
      </c>
      <c r="Q29" s="20"/>
    </row>
    <row r="30" spans="3:17" ht="49.5" customHeight="1">
      <c r="C30" s="115"/>
      <c r="D30" s="116"/>
      <c r="E30" s="116"/>
      <c r="F30" s="74" t="s">
        <v>7</v>
      </c>
      <c r="G30" s="74" t="s">
        <v>8</v>
      </c>
      <c r="H30" s="75" t="s">
        <v>9</v>
      </c>
      <c r="I30" s="76" t="s">
        <v>29</v>
      </c>
      <c r="J30" s="74" t="s">
        <v>1</v>
      </c>
      <c r="K30" s="77" t="s">
        <v>2</v>
      </c>
      <c r="L30" s="77" t="s">
        <v>3</v>
      </c>
      <c r="M30" s="77" t="s">
        <v>4</v>
      </c>
      <c r="N30" s="77" t="s">
        <v>5</v>
      </c>
      <c r="O30" s="78" t="s">
        <v>9</v>
      </c>
      <c r="P30" s="130"/>
      <c r="Q30" s="20"/>
    </row>
    <row r="31" spans="3:17" ht="49.5" customHeight="1">
      <c r="C31" s="96" t="s">
        <v>12</v>
      </c>
      <c r="D31" s="74"/>
      <c r="E31" s="74"/>
      <c r="F31" s="87">
        <v>19</v>
      </c>
      <c r="G31" s="87">
        <v>22</v>
      </c>
      <c r="H31" s="167">
        <f>SUM(F31:G31)</f>
        <v>41</v>
      </c>
      <c r="I31" s="84"/>
      <c r="J31" s="87">
        <v>1109</v>
      </c>
      <c r="K31" s="87">
        <v>679</v>
      </c>
      <c r="L31" s="87">
        <v>543</v>
      </c>
      <c r="M31" s="87">
        <v>534</v>
      </c>
      <c r="N31" s="87">
        <v>273</v>
      </c>
      <c r="O31" s="167">
        <f>SUM(I31:N31)</f>
        <v>3138</v>
      </c>
      <c r="P31" s="168">
        <f>H31+O31</f>
        <v>3179</v>
      </c>
      <c r="Q31" s="20"/>
    </row>
    <row r="32" spans="3:16" ht="49.5" customHeight="1">
      <c r="C32" s="105" t="s">
        <v>13</v>
      </c>
      <c r="D32" s="106"/>
      <c r="E32" s="106"/>
      <c r="F32" s="87">
        <v>0</v>
      </c>
      <c r="G32" s="87">
        <v>0</v>
      </c>
      <c r="H32" s="167">
        <f>SUM(F32:G32)</f>
        <v>0</v>
      </c>
      <c r="I32" s="84"/>
      <c r="J32" s="87">
        <v>9</v>
      </c>
      <c r="K32" s="87">
        <v>9</v>
      </c>
      <c r="L32" s="87">
        <v>8</v>
      </c>
      <c r="M32" s="87">
        <v>4</v>
      </c>
      <c r="N32" s="87">
        <v>5</v>
      </c>
      <c r="O32" s="167">
        <f>SUM(I32:N32)</f>
        <v>35</v>
      </c>
      <c r="P32" s="168">
        <f>H32+O32</f>
        <v>35</v>
      </c>
    </row>
    <row r="33" spans="3:16" ht="49.5" customHeight="1" thickBot="1">
      <c r="C33" s="107" t="s">
        <v>14</v>
      </c>
      <c r="D33" s="108"/>
      <c r="E33" s="108"/>
      <c r="F33" s="88">
        <f>SUM(F31:F32)</f>
        <v>19</v>
      </c>
      <c r="G33" s="88">
        <f>SUM(G31:G32)</f>
        <v>22</v>
      </c>
      <c r="H33" s="171">
        <f>SUM(F33:G33)</f>
        <v>41</v>
      </c>
      <c r="I33" s="172"/>
      <c r="J33" s="88">
        <f>SUM(J31:J32)</f>
        <v>1118</v>
      </c>
      <c r="K33" s="88">
        <f>SUM(K31:K32)</f>
        <v>688</v>
      </c>
      <c r="L33" s="88">
        <f>SUM(L31:L32)</f>
        <v>551</v>
      </c>
      <c r="M33" s="88">
        <f>SUM(M31:M32)</f>
        <v>538</v>
      </c>
      <c r="N33" s="88">
        <f>SUM(N31:N32)</f>
        <v>278</v>
      </c>
      <c r="O33" s="171">
        <f>SUM(I33:N33)</f>
        <v>3173</v>
      </c>
      <c r="P33" s="170">
        <f>H33+O33</f>
        <v>3214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11"/>
      <c r="D37" s="112"/>
      <c r="E37" s="112"/>
      <c r="F37" s="109" t="s">
        <v>15</v>
      </c>
      <c r="G37" s="110"/>
      <c r="H37" s="110"/>
      <c r="I37" s="110" t="s">
        <v>16</v>
      </c>
      <c r="J37" s="110"/>
      <c r="K37" s="110"/>
      <c r="L37" s="110"/>
      <c r="M37" s="110"/>
      <c r="N37" s="128"/>
      <c r="O37" s="126" t="s">
        <v>84</v>
      </c>
      <c r="P37" s="20"/>
      <c r="Q37" s="20"/>
    </row>
    <row r="38" spans="3:17" ht="49.5" customHeight="1" thickBot="1">
      <c r="C38" s="113"/>
      <c r="D38" s="114"/>
      <c r="E38" s="114"/>
      <c r="F38" s="79" t="s">
        <v>7</v>
      </c>
      <c r="G38" s="79" t="s">
        <v>8</v>
      </c>
      <c r="H38" s="80" t="s">
        <v>9</v>
      </c>
      <c r="I38" s="81" t="s">
        <v>1</v>
      </c>
      <c r="J38" s="79" t="s">
        <v>2</v>
      </c>
      <c r="K38" s="82" t="s">
        <v>3</v>
      </c>
      <c r="L38" s="82" t="s">
        <v>4</v>
      </c>
      <c r="M38" s="82" t="s">
        <v>5</v>
      </c>
      <c r="N38" s="83" t="s">
        <v>11</v>
      </c>
      <c r="O38" s="127"/>
      <c r="P38" s="20"/>
      <c r="Q38" s="20"/>
    </row>
    <row r="39" spans="3:17" ht="49.5" customHeight="1">
      <c r="C39" s="93" t="s">
        <v>17</v>
      </c>
      <c r="D39" s="68"/>
      <c r="E39" s="68"/>
      <c r="F39" s="173">
        <f>SUM(F40:F41)</f>
        <v>0</v>
      </c>
      <c r="G39" s="173">
        <f>SUM(G40:G41)</f>
        <v>0</v>
      </c>
      <c r="H39" s="174">
        <f aca="true" t="shared" si="4" ref="H39:H51">SUM(F39:G39)</f>
        <v>0</v>
      </c>
      <c r="I39" s="175">
        <f>SUM(I40:I41)</f>
        <v>3</v>
      </c>
      <c r="J39" s="173">
        <f>SUM(J40:J41)</f>
        <v>10</v>
      </c>
      <c r="K39" s="173">
        <f>SUM(K40:K41)</f>
        <v>197</v>
      </c>
      <c r="L39" s="173">
        <f>SUM(L40:L41)</f>
        <v>511</v>
      </c>
      <c r="M39" s="173">
        <f>SUM(M40:M41)</f>
        <v>338</v>
      </c>
      <c r="N39" s="174">
        <f aca="true" t="shared" si="5" ref="N39:N47">SUM(I39:M39)</f>
        <v>1059</v>
      </c>
      <c r="O39" s="176">
        <f>H39+N39</f>
        <v>1059</v>
      </c>
      <c r="P39" s="20"/>
      <c r="Q39" s="20"/>
    </row>
    <row r="40" spans="3:15" ht="49.5" customHeight="1">
      <c r="C40" s="105" t="s">
        <v>12</v>
      </c>
      <c r="D40" s="106"/>
      <c r="E40" s="106"/>
      <c r="F40" s="87">
        <v>0</v>
      </c>
      <c r="G40" s="87">
        <v>0</v>
      </c>
      <c r="H40" s="167">
        <f t="shared" si="4"/>
        <v>0</v>
      </c>
      <c r="I40" s="102">
        <v>3</v>
      </c>
      <c r="J40" s="87">
        <v>10</v>
      </c>
      <c r="K40" s="87">
        <v>196</v>
      </c>
      <c r="L40" s="87">
        <v>510</v>
      </c>
      <c r="M40" s="87">
        <v>338</v>
      </c>
      <c r="N40" s="167">
        <f>SUM(I40:M40)</f>
        <v>1057</v>
      </c>
      <c r="O40" s="168">
        <f aca="true" t="shared" si="6" ref="O40:O50">H40+N40</f>
        <v>1057</v>
      </c>
    </row>
    <row r="41" spans="3:15" ht="49.5" customHeight="1" thickBot="1">
      <c r="C41" s="107" t="s">
        <v>13</v>
      </c>
      <c r="D41" s="108"/>
      <c r="E41" s="108"/>
      <c r="F41" s="88">
        <v>0</v>
      </c>
      <c r="G41" s="88">
        <v>0</v>
      </c>
      <c r="H41" s="171">
        <f t="shared" si="4"/>
        <v>0</v>
      </c>
      <c r="I41" s="103">
        <v>0</v>
      </c>
      <c r="J41" s="88">
        <v>0</v>
      </c>
      <c r="K41" s="88">
        <v>1</v>
      </c>
      <c r="L41" s="88">
        <v>1</v>
      </c>
      <c r="M41" s="88">
        <v>0</v>
      </c>
      <c r="N41" s="171">
        <f t="shared" si="5"/>
        <v>2</v>
      </c>
      <c r="O41" s="170">
        <f t="shared" si="6"/>
        <v>2</v>
      </c>
    </row>
    <row r="42" spans="3:15" ht="49.5" customHeight="1">
      <c r="C42" s="119" t="s">
        <v>30</v>
      </c>
      <c r="D42" s="120"/>
      <c r="E42" s="120"/>
      <c r="F42" s="173">
        <f>SUM(F43:F44)</f>
        <v>0</v>
      </c>
      <c r="G42" s="173">
        <f>SUM(G43:G44)</f>
        <v>0</v>
      </c>
      <c r="H42" s="174">
        <f t="shared" si="4"/>
        <v>0</v>
      </c>
      <c r="I42" s="175">
        <f>SUM(I43:I44)</f>
        <v>159</v>
      </c>
      <c r="J42" s="173">
        <f>SUM(J43:J44)</f>
        <v>126</v>
      </c>
      <c r="K42" s="173">
        <f>SUM(K43:K44)</f>
        <v>174</v>
      </c>
      <c r="L42" s="173">
        <f>SUM(L43:L44)</f>
        <v>229</v>
      </c>
      <c r="M42" s="173">
        <f>SUM(M43:M44)</f>
        <v>94</v>
      </c>
      <c r="N42" s="167">
        <f t="shared" si="5"/>
        <v>782</v>
      </c>
      <c r="O42" s="176">
        <f t="shared" si="6"/>
        <v>782</v>
      </c>
    </row>
    <row r="43" spans="3:15" ht="49.5" customHeight="1">
      <c r="C43" s="105" t="s">
        <v>12</v>
      </c>
      <c r="D43" s="106"/>
      <c r="E43" s="106"/>
      <c r="F43" s="87">
        <v>0</v>
      </c>
      <c r="G43" s="87">
        <v>0</v>
      </c>
      <c r="H43" s="167">
        <f t="shared" si="4"/>
        <v>0</v>
      </c>
      <c r="I43" s="102">
        <v>158</v>
      </c>
      <c r="J43" s="87">
        <v>125</v>
      </c>
      <c r="K43" s="87">
        <v>173</v>
      </c>
      <c r="L43" s="87">
        <v>217</v>
      </c>
      <c r="M43" s="87">
        <v>93</v>
      </c>
      <c r="N43" s="167">
        <f t="shared" si="5"/>
        <v>766</v>
      </c>
      <c r="O43" s="168">
        <f t="shared" si="6"/>
        <v>766</v>
      </c>
    </row>
    <row r="44" spans="3:15" ht="49.5" customHeight="1" thickBot="1">
      <c r="C44" s="107" t="s">
        <v>13</v>
      </c>
      <c r="D44" s="108"/>
      <c r="E44" s="108"/>
      <c r="F44" s="88">
        <v>0</v>
      </c>
      <c r="G44" s="88">
        <v>0</v>
      </c>
      <c r="H44" s="171">
        <f t="shared" si="4"/>
        <v>0</v>
      </c>
      <c r="I44" s="103">
        <v>1</v>
      </c>
      <c r="J44" s="88">
        <v>1</v>
      </c>
      <c r="K44" s="88">
        <v>1</v>
      </c>
      <c r="L44" s="88">
        <v>12</v>
      </c>
      <c r="M44" s="88">
        <v>1</v>
      </c>
      <c r="N44" s="171">
        <f t="shared" si="5"/>
        <v>16</v>
      </c>
      <c r="O44" s="170">
        <f t="shared" si="6"/>
        <v>16</v>
      </c>
    </row>
    <row r="45" spans="3:15" ht="49.5" customHeight="1">
      <c r="C45" s="119" t="s">
        <v>18</v>
      </c>
      <c r="D45" s="120"/>
      <c r="E45" s="120"/>
      <c r="F45" s="173">
        <f>SUM(F46:F47)</f>
        <v>0</v>
      </c>
      <c r="G45" s="173">
        <f>SUM(G46:G47)</f>
        <v>0</v>
      </c>
      <c r="H45" s="174">
        <f t="shared" si="4"/>
        <v>0</v>
      </c>
      <c r="I45" s="175">
        <f>SUM(I46:I47)</f>
        <v>0</v>
      </c>
      <c r="J45" s="173">
        <f>SUM(J46:J47)</f>
        <v>2</v>
      </c>
      <c r="K45" s="173">
        <f>SUM(K46:K47)</f>
        <v>4</v>
      </c>
      <c r="L45" s="173">
        <f>SUM(L46:L47)</f>
        <v>15</v>
      </c>
      <c r="M45" s="173">
        <f>SUM(M46:M47)</f>
        <v>7</v>
      </c>
      <c r="N45" s="174">
        <f>SUM(I45:M45)</f>
        <v>28</v>
      </c>
      <c r="O45" s="176">
        <f t="shared" si="6"/>
        <v>28</v>
      </c>
    </row>
    <row r="46" spans="3:15" ht="49.5" customHeight="1">
      <c r="C46" s="105" t="s">
        <v>12</v>
      </c>
      <c r="D46" s="106"/>
      <c r="E46" s="106"/>
      <c r="F46" s="87">
        <v>0</v>
      </c>
      <c r="G46" s="87">
        <v>0</v>
      </c>
      <c r="H46" s="167">
        <f t="shared" si="4"/>
        <v>0</v>
      </c>
      <c r="I46" s="102">
        <v>0</v>
      </c>
      <c r="J46" s="87">
        <v>2</v>
      </c>
      <c r="K46" s="87">
        <v>4</v>
      </c>
      <c r="L46" s="87">
        <v>15</v>
      </c>
      <c r="M46" s="87">
        <v>7</v>
      </c>
      <c r="N46" s="167">
        <f t="shared" si="5"/>
        <v>28</v>
      </c>
      <c r="O46" s="168">
        <f>H46+N46</f>
        <v>28</v>
      </c>
    </row>
    <row r="47" spans="3:15" ht="49.5" customHeight="1" thickBot="1">
      <c r="C47" s="107" t="s">
        <v>13</v>
      </c>
      <c r="D47" s="108"/>
      <c r="E47" s="108"/>
      <c r="F47" s="88">
        <v>0</v>
      </c>
      <c r="G47" s="88">
        <v>0</v>
      </c>
      <c r="H47" s="171">
        <f t="shared" si="4"/>
        <v>0</v>
      </c>
      <c r="I47" s="103">
        <v>0</v>
      </c>
      <c r="J47" s="88">
        <v>0</v>
      </c>
      <c r="K47" s="88">
        <v>0</v>
      </c>
      <c r="L47" s="88">
        <v>0</v>
      </c>
      <c r="M47" s="88">
        <v>0</v>
      </c>
      <c r="N47" s="171">
        <f t="shared" si="5"/>
        <v>0</v>
      </c>
      <c r="O47" s="170">
        <f t="shared" si="6"/>
        <v>0</v>
      </c>
    </row>
    <row r="48" spans="3:15" ht="49.5" customHeight="1">
      <c r="C48" s="119" t="s">
        <v>76</v>
      </c>
      <c r="D48" s="120"/>
      <c r="E48" s="120"/>
      <c r="F48" s="173">
        <f>SUM(F49:F50)</f>
        <v>0</v>
      </c>
      <c r="G48" s="173">
        <f>SUM(G49:G50)</f>
        <v>0</v>
      </c>
      <c r="H48" s="174">
        <f>SUM(F48:G48)</f>
        <v>0</v>
      </c>
      <c r="I48" s="175">
        <f>SUM(I49:I50)</f>
        <v>13</v>
      </c>
      <c r="J48" s="173">
        <f>SUM(J49:J50)</f>
        <v>14</v>
      </c>
      <c r="K48" s="173">
        <f>SUM(K49:K50)</f>
        <v>30</v>
      </c>
      <c r="L48" s="173">
        <f>SUM(L49:L50)</f>
        <v>166</v>
      </c>
      <c r="M48" s="173">
        <f>SUM(M49:M50)</f>
        <v>103</v>
      </c>
      <c r="N48" s="174">
        <f>SUM(I48:M48)</f>
        <v>326</v>
      </c>
      <c r="O48" s="176">
        <f>H48+N48</f>
        <v>326</v>
      </c>
    </row>
    <row r="49" spans="3:15" ht="49.5" customHeight="1">
      <c r="C49" s="105" t="s">
        <v>12</v>
      </c>
      <c r="D49" s="106"/>
      <c r="E49" s="106"/>
      <c r="F49" s="87">
        <v>0</v>
      </c>
      <c r="G49" s="87">
        <v>0</v>
      </c>
      <c r="H49" s="167">
        <f t="shared" si="4"/>
        <v>0</v>
      </c>
      <c r="I49" s="102">
        <v>13</v>
      </c>
      <c r="J49" s="87">
        <v>14</v>
      </c>
      <c r="K49" s="87">
        <v>30</v>
      </c>
      <c r="L49" s="87">
        <v>162</v>
      </c>
      <c r="M49" s="87">
        <v>100</v>
      </c>
      <c r="N49" s="167">
        <f>SUM(I49:M49)</f>
        <v>319</v>
      </c>
      <c r="O49" s="168">
        <f t="shared" si="6"/>
        <v>319</v>
      </c>
    </row>
    <row r="50" spans="3:15" ht="49.5" customHeight="1" thickBot="1">
      <c r="C50" s="107" t="s">
        <v>13</v>
      </c>
      <c r="D50" s="108"/>
      <c r="E50" s="108"/>
      <c r="F50" s="88">
        <v>0</v>
      </c>
      <c r="G50" s="88">
        <v>0</v>
      </c>
      <c r="H50" s="171">
        <f t="shared" si="4"/>
        <v>0</v>
      </c>
      <c r="I50" s="103">
        <v>0</v>
      </c>
      <c r="J50" s="88">
        <v>0</v>
      </c>
      <c r="K50" s="88">
        <v>0</v>
      </c>
      <c r="L50" s="88">
        <v>4</v>
      </c>
      <c r="M50" s="88">
        <v>3</v>
      </c>
      <c r="N50" s="171">
        <f>SUM(I50:M50)</f>
        <v>7</v>
      </c>
      <c r="O50" s="170">
        <f t="shared" si="6"/>
        <v>7</v>
      </c>
    </row>
    <row r="51" spans="3:15" ht="49.5" customHeight="1" thickBot="1">
      <c r="C51" s="117" t="s">
        <v>14</v>
      </c>
      <c r="D51" s="118"/>
      <c r="E51" s="118"/>
      <c r="F51" s="89">
        <v>0</v>
      </c>
      <c r="G51" s="89">
        <v>0</v>
      </c>
      <c r="H51" s="177">
        <f t="shared" si="4"/>
        <v>0</v>
      </c>
      <c r="I51" s="104">
        <v>170</v>
      </c>
      <c r="J51" s="89">
        <v>152</v>
      </c>
      <c r="K51" s="89">
        <v>402</v>
      </c>
      <c r="L51" s="89">
        <v>918</v>
      </c>
      <c r="M51" s="89">
        <v>539</v>
      </c>
      <c r="N51" s="177">
        <f>SUM(I51:M51)</f>
        <v>2181</v>
      </c>
      <c r="O51" s="178">
        <f>H51+N51</f>
        <v>2181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A1" sqref="A1:IV16384"/>
      <selection pane="bottomLeft" activeCell="E17" sqref="E17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47" t="s">
        <v>21</v>
      </c>
      <c r="H1" s="147"/>
      <c r="I1" s="147"/>
      <c r="J1" s="147"/>
      <c r="K1" s="147"/>
      <c r="L1" s="147"/>
      <c r="M1" s="147"/>
      <c r="N1" s="98"/>
      <c r="O1" s="4"/>
    </row>
    <row r="2" spans="5:16" ht="30" customHeight="1">
      <c r="E2" s="5"/>
      <c r="G2" s="132" t="s">
        <v>92</v>
      </c>
      <c r="H2" s="132"/>
      <c r="I2" s="132"/>
      <c r="J2" s="132"/>
      <c r="K2" s="132"/>
      <c r="L2" s="132"/>
      <c r="M2" s="132"/>
      <c r="N2" s="6"/>
      <c r="O2" s="125">
        <v>41086</v>
      </c>
      <c r="P2" s="125"/>
    </row>
    <row r="3" spans="5:17" ht="24.75" customHeight="1">
      <c r="E3" s="7"/>
      <c r="F3" s="8"/>
      <c r="N3" s="9"/>
      <c r="O3" s="125"/>
      <c r="P3" s="125"/>
      <c r="Q3" s="10"/>
    </row>
    <row r="4" spans="3:17" ht="24.75" customHeight="1">
      <c r="C4" s="11"/>
      <c r="N4" s="7"/>
      <c r="O4" s="125" t="s">
        <v>31</v>
      </c>
      <c r="P4" s="125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48" t="s">
        <v>32</v>
      </c>
      <c r="D7" s="149"/>
      <c r="E7" s="149"/>
      <c r="F7" s="152" t="s">
        <v>33</v>
      </c>
      <c r="G7" s="153"/>
      <c r="H7" s="153"/>
      <c r="I7" s="154" t="s">
        <v>34</v>
      </c>
      <c r="J7" s="154"/>
      <c r="K7" s="154"/>
      <c r="L7" s="154"/>
      <c r="M7" s="154"/>
      <c r="N7" s="154"/>
      <c r="O7" s="155"/>
      <c r="P7" s="156" t="s">
        <v>6</v>
      </c>
      <c r="Q7" s="20"/>
    </row>
    <row r="8" spans="3:17" ht="42" customHeight="1" thickBot="1">
      <c r="C8" s="150"/>
      <c r="D8" s="151"/>
      <c r="E8" s="151"/>
      <c r="F8" s="99" t="s">
        <v>7</v>
      </c>
      <c r="G8" s="99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57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2549</v>
      </c>
      <c r="G10" s="179">
        <f>SUM(G11,G17,G20,G25,G29,G30)</f>
        <v>2735</v>
      </c>
      <c r="H10" s="180">
        <f>SUM(F10:G10)</f>
        <v>5284</v>
      </c>
      <c r="I10" s="181"/>
      <c r="J10" s="179">
        <f>SUM(J11,J17,J20,J25,J29,J30)</f>
        <v>9730</v>
      </c>
      <c r="K10" s="179">
        <f>SUM(K11,K17,K20,K25,K29,K30)</f>
        <v>6335</v>
      </c>
      <c r="L10" s="179">
        <f>SUM(L11,L17,L20,L25,L29,L30)</f>
        <v>3807</v>
      </c>
      <c r="M10" s="179">
        <f>SUM(M11,M17,M20,M25,M29,M30)</f>
        <v>3108</v>
      </c>
      <c r="N10" s="179">
        <f>SUM(N11,N17,N20,N25,N29,N30)</f>
        <v>1337</v>
      </c>
      <c r="O10" s="180">
        <f>SUM(I10:N10)</f>
        <v>24317</v>
      </c>
      <c r="P10" s="182">
        <f>SUM(O10,H10)</f>
        <v>29601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141</v>
      </c>
      <c r="G11" s="183">
        <f>SUM(G12:G16)</f>
        <v>202</v>
      </c>
      <c r="H11" s="184">
        <f aca="true" t="shared" si="0" ref="H11:H74">SUM(F11:G11)</f>
        <v>343</v>
      </c>
      <c r="I11" s="185"/>
      <c r="J11" s="183">
        <f>SUM(J12:J16)</f>
        <v>2260</v>
      </c>
      <c r="K11" s="183">
        <f>SUM(K12:K16)</f>
        <v>1592</v>
      </c>
      <c r="L11" s="183">
        <f>SUM(L12:L16)</f>
        <v>948</v>
      </c>
      <c r="M11" s="183">
        <f>SUM(M12:M16)</f>
        <v>898</v>
      </c>
      <c r="N11" s="183">
        <f>SUM(N12:N16)</f>
        <v>475</v>
      </c>
      <c r="O11" s="184">
        <f aca="true" t="shared" si="1" ref="O11:O74">SUM(I11:N11)</f>
        <v>6173</v>
      </c>
      <c r="P11" s="186">
        <f aca="true" t="shared" si="2" ref="P11:P74">SUM(O11,H11)</f>
        <v>6516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>SUM(F12:G12)</f>
        <v>0</v>
      </c>
      <c r="I12" s="85"/>
      <c r="J12" s="52">
        <v>1147</v>
      </c>
      <c r="K12" s="52">
        <v>611</v>
      </c>
      <c r="L12" s="52">
        <v>277</v>
      </c>
      <c r="M12" s="52">
        <v>214</v>
      </c>
      <c r="N12" s="52">
        <v>115</v>
      </c>
      <c r="O12" s="184">
        <f t="shared" si="1"/>
        <v>2364</v>
      </c>
      <c r="P12" s="186">
        <f t="shared" si="2"/>
        <v>2364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2</v>
      </c>
      <c r="H13" s="184">
        <f t="shared" si="0"/>
        <v>2</v>
      </c>
      <c r="I13" s="85"/>
      <c r="J13" s="52">
        <v>4</v>
      </c>
      <c r="K13" s="52">
        <v>5</v>
      </c>
      <c r="L13" s="52">
        <v>24</v>
      </c>
      <c r="M13" s="52">
        <v>33</v>
      </c>
      <c r="N13" s="52">
        <v>48</v>
      </c>
      <c r="O13" s="184">
        <f t="shared" si="1"/>
        <v>114</v>
      </c>
      <c r="P13" s="186">
        <f t="shared" si="2"/>
        <v>116</v>
      </c>
    </row>
    <row r="14" spans="3:16" ht="30" customHeight="1">
      <c r="C14" s="28"/>
      <c r="D14" s="29"/>
      <c r="E14" s="31" t="s">
        <v>41</v>
      </c>
      <c r="F14" s="52">
        <v>52</v>
      </c>
      <c r="G14" s="52">
        <v>79</v>
      </c>
      <c r="H14" s="184">
        <f t="shared" si="0"/>
        <v>131</v>
      </c>
      <c r="I14" s="85"/>
      <c r="J14" s="52">
        <v>241</v>
      </c>
      <c r="K14" s="52">
        <v>167</v>
      </c>
      <c r="L14" s="52">
        <v>117</v>
      </c>
      <c r="M14" s="52">
        <v>140</v>
      </c>
      <c r="N14" s="52">
        <v>89</v>
      </c>
      <c r="O14" s="184">
        <f t="shared" si="1"/>
        <v>754</v>
      </c>
      <c r="P14" s="186">
        <f t="shared" si="2"/>
        <v>885</v>
      </c>
    </row>
    <row r="15" spans="3:16" ht="30" customHeight="1">
      <c r="C15" s="28"/>
      <c r="D15" s="29"/>
      <c r="E15" s="31" t="s">
        <v>42</v>
      </c>
      <c r="F15" s="52">
        <v>35</v>
      </c>
      <c r="G15" s="52">
        <v>59</v>
      </c>
      <c r="H15" s="184">
        <f t="shared" si="0"/>
        <v>94</v>
      </c>
      <c r="I15" s="85"/>
      <c r="J15" s="52">
        <v>160</v>
      </c>
      <c r="K15" s="52">
        <v>110</v>
      </c>
      <c r="L15" s="52">
        <v>68</v>
      </c>
      <c r="M15" s="52">
        <v>73</v>
      </c>
      <c r="N15" s="52">
        <v>27</v>
      </c>
      <c r="O15" s="184">
        <f t="shared" si="1"/>
        <v>438</v>
      </c>
      <c r="P15" s="186">
        <f t="shared" si="2"/>
        <v>532</v>
      </c>
    </row>
    <row r="16" spans="3:16" ht="30" customHeight="1">
      <c r="C16" s="28"/>
      <c r="D16" s="29"/>
      <c r="E16" s="31" t="s">
        <v>43</v>
      </c>
      <c r="F16" s="52">
        <v>54</v>
      </c>
      <c r="G16" s="52">
        <v>62</v>
      </c>
      <c r="H16" s="184">
        <f t="shared" si="0"/>
        <v>116</v>
      </c>
      <c r="I16" s="85"/>
      <c r="J16" s="52">
        <v>708</v>
      </c>
      <c r="K16" s="52">
        <v>699</v>
      </c>
      <c r="L16" s="52">
        <v>462</v>
      </c>
      <c r="M16" s="52">
        <v>438</v>
      </c>
      <c r="N16" s="52">
        <v>196</v>
      </c>
      <c r="O16" s="184">
        <f t="shared" si="1"/>
        <v>2503</v>
      </c>
      <c r="P16" s="186">
        <f t="shared" si="2"/>
        <v>2619</v>
      </c>
    </row>
    <row r="17" spans="3:16" ht="30" customHeight="1">
      <c r="C17" s="28"/>
      <c r="D17" s="32" t="s">
        <v>44</v>
      </c>
      <c r="E17" s="33"/>
      <c r="F17" s="183">
        <f>SUM(F18:F19)</f>
        <v>316</v>
      </c>
      <c r="G17" s="183">
        <f>SUM(G18:G19)</f>
        <v>278</v>
      </c>
      <c r="H17" s="184">
        <f t="shared" si="0"/>
        <v>594</v>
      </c>
      <c r="I17" s="185"/>
      <c r="J17" s="183">
        <f>SUM(J18:J19)</f>
        <v>2189</v>
      </c>
      <c r="K17" s="183">
        <f>SUM(K18:K19)</f>
        <v>1254</v>
      </c>
      <c r="L17" s="183">
        <f>SUM(L18:L19)</f>
        <v>666</v>
      </c>
      <c r="M17" s="183">
        <f>SUM(M18:M19)</f>
        <v>500</v>
      </c>
      <c r="N17" s="183">
        <f>SUM(N18:N19)</f>
        <v>153</v>
      </c>
      <c r="O17" s="184">
        <f t="shared" si="1"/>
        <v>4762</v>
      </c>
      <c r="P17" s="186">
        <f t="shared" si="2"/>
        <v>5356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85"/>
      <c r="J18" s="52">
        <v>1663</v>
      </c>
      <c r="K18" s="52">
        <v>937</v>
      </c>
      <c r="L18" s="52">
        <v>530</v>
      </c>
      <c r="M18" s="52">
        <v>410</v>
      </c>
      <c r="N18" s="52">
        <v>139</v>
      </c>
      <c r="O18" s="184">
        <f t="shared" si="1"/>
        <v>3679</v>
      </c>
      <c r="P18" s="186">
        <f t="shared" si="2"/>
        <v>3679</v>
      </c>
    </row>
    <row r="19" spans="3:16" ht="30" customHeight="1">
      <c r="C19" s="28"/>
      <c r="D19" s="29"/>
      <c r="E19" s="31" t="s">
        <v>46</v>
      </c>
      <c r="F19" s="52">
        <v>316</v>
      </c>
      <c r="G19" s="52">
        <v>278</v>
      </c>
      <c r="H19" s="184">
        <f t="shared" si="0"/>
        <v>594</v>
      </c>
      <c r="I19" s="85"/>
      <c r="J19" s="52">
        <v>526</v>
      </c>
      <c r="K19" s="52">
        <v>317</v>
      </c>
      <c r="L19" s="52">
        <v>136</v>
      </c>
      <c r="M19" s="52">
        <v>90</v>
      </c>
      <c r="N19" s="52">
        <v>14</v>
      </c>
      <c r="O19" s="184">
        <f t="shared" si="1"/>
        <v>1083</v>
      </c>
      <c r="P19" s="186">
        <f t="shared" si="2"/>
        <v>1677</v>
      </c>
    </row>
    <row r="20" spans="3:16" ht="30" customHeight="1">
      <c r="C20" s="28"/>
      <c r="D20" s="32" t="s">
        <v>47</v>
      </c>
      <c r="E20" s="33"/>
      <c r="F20" s="183">
        <f>SUM(F21:F24)</f>
        <v>8</v>
      </c>
      <c r="G20" s="183">
        <f>SUM(G21:G24)</f>
        <v>15</v>
      </c>
      <c r="H20" s="184">
        <f t="shared" si="0"/>
        <v>23</v>
      </c>
      <c r="I20" s="185"/>
      <c r="J20" s="183">
        <f>SUM(J21:J24)</f>
        <v>166</v>
      </c>
      <c r="K20" s="183">
        <f>SUM(K21:K24)</f>
        <v>123</v>
      </c>
      <c r="L20" s="183">
        <f>SUM(L21:L24)</f>
        <v>173</v>
      </c>
      <c r="M20" s="183">
        <f>SUM(M21:M24)</f>
        <v>151</v>
      </c>
      <c r="N20" s="183">
        <f>SUM(N21:N24)</f>
        <v>68</v>
      </c>
      <c r="O20" s="184">
        <f t="shared" si="1"/>
        <v>681</v>
      </c>
      <c r="P20" s="186">
        <f t="shared" si="2"/>
        <v>704</v>
      </c>
    </row>
    <row r="21" spans="3:16" ht="30" customHeight="1">
      <c r="C21" s="28"/>
      <c r="D21" s="29"/>
      <c r="E21" s="31" t="s">
        <v>48</v>
      </c>
      <c r="F21" s="52">
        <v>5</v>
      </c>
      <c r="G21" s="52">
        <v>13</v>
      </c>
      <c r="H21" s="184">
        <f t="shared" si="0"/>
        <v>18</v>
      </c>
      <c r="I21" s="85"/>
      <c r="J21" s="52">
        <v>128</v>
      </c>
      <c r="K21" s="52">
        <v>103</v>
      </c>
      <c r="L21" s="52">
        <v>151</v>
      </c>
      <c r="M21" s="52">
        <v>140</v>
      </c>
      <c r="N21" s="52">
        <v>62</v>
      </c>
      <c r="O21" s="184">
        <f t="shared" si="1"/>
        <v>584</v>
      </c>
      <c r="P21" s="186">
        <f t="shared" si="2"/>
        <v>602</v>
      </c>
    </row>
    <row r="22" spans="3:16" ht="30" customHeight="1">
      <c r="C22" s="28"/>
      <c r="D22" s="29"/>
      <c r="E22" s="34" t="s">
        <v>49</v>
      </c>
      <c r="F22" s="52">
        <v>3</v>
      </c>
      <c r="G22" s="52">
        <v>2</v>
      </c>
      <c r="H22" s="184">
        <f t="shared" si="0"/>
        <v>5</v>
      </c>
      <c r="I22" s="85"/>
      <c r="J22" s="52">
        <v>38</v>
      </c>
      <c r="K22" s="52">
        <v>20</v>
      </c>
      <c r="L22" s="52">
        <v>22</v>
      </c>
      <c r="M22" s="52">
        <v>11</v>
      </c>
      <c r="N22" s="52">
        <v>6</v>
      </c>
      <c r="O22" s="184">
        <f t="shared" si="1"/>
        <v>97</v>
      </c>
      <c r="P22" s="186">
        <f t="shared" si="2"/>
        <v>102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85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923</v>
      </c>
      <c r="G25" s="183">
        <f>SUM(G26:G28)</f>
        <v>1035</v>
      </c>
      <c r="H25" s="184">
        <f t="shared" si="0"/>
        <v>1958</v>
      </c>
      <c r="I25" s="185"/>
      <c r="J25" s="183">
        <f>SUM(J26:J28)</f>
        <v>1725</v>
      </c>
      <c r="K25" s="183">
        <f>SUM(K26:K28)</f>
        <v>1447</v>
      </c>
      <c r="L25" s="183">
        <f>SUM(L26:L28)</f>
        <v>904</v>
      </c>
      <c r="M25" s="183">
        <f>SUM(M26:M28)</f>
        <v>676</v>
      </c>
      <c r="N25" s="183">
        <f>SUM(N26:N28)</f>
        <v>276</v>
      </c>
      <c r="O25" s="184">
        <f t="shared" si="1"/>
        <v>5028</v>
      </c>
      <c r="P25" s="186">
        <f t="shared" si="2"/>
        <v>6986</v>
      </c>
    </row>
    <row r="26" spans="3:16" ht="30" customHeight="1">
      <c r="C26" s="28"/>
      <c r="D26" s="29"/>
      <c r="E26" s="34" t="s">
        <v>52</v>
      </c>
      <c r="F26" s="52">
        <v>862</v>
      </c>
      <c r="G26" s="52">
        <v>1002</v>
      </c>
      <c r="H26" s="184">
        <f t="shared" si="0"/>
        <v>1864</v>
      </c>
      <c r="I26" s="85"/>
      <c r="J26" s="52">
        <v>1672</v>
      </c>
      <c r="K26" s="52">
        <v>1409</v>
      </c>
      <c r="L26" s="52">
        <v>867</v>
      </c>
      <c r="M26" s="52">
        <v>657</v>
      </c>
      <c r="N26" s="52">
        <v>271</v>
      </c>
      <c r="O26" s="184">
        <f t="shared" si="1"/>
        <v>4876</v>
      </c>
      <c r="P26" s="186">
        <f t="shared" si="2"/>
        <v>6740</v>
      </c>
    </row>
    <row r="27" spans="3:16" ht="30" customHeight="1">
      <c r="C27" s="28"/>
      <c r="D27" s="29"/>
      <c r="E27" s="34" t="s">
        <v>53</v>
      </c>
      <c r="F27" s="52">
        <v>21</v>
      </c>
      <c r="G27" s="52">
        <v>10</v>
      </c>
      <c r="H27" s="184">
        <f t="shared" si="0"/>
        <v>31</v>
      </c>
      <c r="I27" s="85"/>
      <c r="J27" s="52">
        <v>26</v>
      </c>
      <c r="K27" s="52">
        <v>13</v>
      </c>
      <c r="L27" s="52">
        <v>21</v>
      </c>
      <c r="M27" s="52">
        <v>10</v>
      </c>
      <c r="N27" s="52">
        <v>3</v>
      </c>
      <c r="O27" s="184">
        <f t="shared" si="1"/>
        <v>73</v>
      </c>
      <c r="P27" s="186">
        <f t="shared" si="2"/>
        <v>104</v>
      </c>
    </row>
    <row r="28" spans="3:16" ht="30" customHeight="1">
      <c r="C28" s="28"/>
      <c r="D28" s="29"/>
      <c r="E28" s="34" t="s">
        <v>54</v>
      </c>
      <c r="F28" s="52">
        <v>40</v>
      </c>
      <c r="G28" s="52">
        <v>23</v>
      </c>
      <c r="H28" s="184">
        <f t="shared" si="0"/>
        <v>63</v>
      </c>
      <c r="I28" s="85"/>
      <c r="J28" s="52">
        <v>27</v>
      </c>
      <c r="K28" s="52">
        <v>25</v>
      </c>
      <c r="L28" s="52">
        <v>16</v>
      </c>
      <c r="M28" s="52">
        <v>9</v>
      </c>
      <c r="N28" s="52">
        <v>2</v>
      </c>
      <c r="O28" s="184">
        <f t="shared" si="1"/>
        <v>79</v>
      </c>
      <c r="P28" s="186">
        <f t="shared" si="2"/>
        <v>142</v>
      </c>
    </row>
    <row r="29" spans="3:16" ht="30" customHeight="1">
      <c r="C29" s="28"/>
      <c r="D29" s="36" t="s">
        <v>55</v>
      </c>
      <c r="E29" s="37"/>
      <c r="F29" s="52">
        <v>21</v>
      </c>
      <c r="G29" s="52">
        <v>12</v>
      </c>
      <c r="H29" s="184">
        <f t="shared" si="0"/>
        <v>33</v>
      </c>
      <c r="I29" s="85"/>
      <c r="J29" s="52">
        <v>75</v>
      </c>
      <c r="K29" s="52">
        <v>69</v>
      </c>
      <c r="L29" s="52">
        <v>50</v>
      </c>
      <c r="M29" s="52">
        <v>58</v>
      </c>
      <c r="N29" s="52">
        <v>36</v>
      </c>
      <c r="O29" s="184">
        <f t="shared" si="1"/>
        <v>288</v>
      </c>
      <c r="P29" s="186">
        <f t="shared" si="2"/>
        <v>321</v>
      </c>
    </row>
    <row r="30" spans="3:16" ht="30" customHeight="1" thickBot="1">
      <c r="C30" s="38"/>
      <c r="D30" s="39" t="s">
        <v>56</v>
      </c>
      <c r="E30" s="40"/>
      <c r="F30" s="54">
        <v>1140</v>
      </c>
      <c r="G30" s="54">
        <v>1193</v>
      </c>
      <c r="H30" s="187">
        <f t="shared" si="0"/>
        <v>2333</v>
      </c>
      <c r="I30" s="86"/>
      <c r="J30" s="54">
        <v>3315</v>
      </c>
      <c r="K30" s="54">
        <v>1850</v>
      </c>
      <c r="L30" s="54">
        <v>1066</v>
      </c>
      <c r="M30" s="54">
        <v>825</v>
      </c>
      <c r="N30" s="54">
        <v>329</v>
      </c>
      <c r="O30" s="187">
        <f t="shared" si="1"/>
        <v>7385</v>
      </c>
      <c r="P30" s="188">
        <f t="shared" si="2"/>
        <v>9718</v>
      </c>
    </row>
    <row r="31" spans="3:16" ht="30" customHeight="1">
      <c r="C31" s="25" t="s">
        <v>57</v>
      </c>
      <c r="D31" s="41"/>
      <c r="E31" s="42"/>
      <c r="F31" s="179">
        <f>SUM(F32:F40)</f>
        <v>18</v>
      </c>
      <c r="G31" s="179">
        <f>SUM(G32:G40)</f>
        <v>22</v>
      </c>
      <c r="H31" s="180">
        <f t="shared" si="0"/>
        <v>40</v>
      </c>
      <c r="I31" s="181"/>
      <c r="J31" s="179">
        <f>SUM(J32:J40)</f>
        <v>1193</v>
      </c>
      <c r="K31" s="179">
        <f>SUM(K32:K40)</f>
        <v>777</v>
      </c>
      <c r="L31" s="179">
        <f>SUM(L32:L40)</f>
        <v>614</v>
      </c>
      <c r="M31" s="179">
        <f>SUM(M32:M40)</f>
        <v>583</v>
      </c>
      <c r="N31" s="179">
        <f>SUM(N32:N40)</f>
        <v>288</v>
      </c>
      <c r="O31" s="180">
        <f t="shared" si="1"/>
        <v>3455</v>
      </c>
      <c r="P31" s="182">
        <f t="shared" si="2"/>
        <v>3495</v>
      </c>
    </row>
    <row r="32" spans="3:16" ht="30" customHeight="1">
      <c r="C32" s="43"/>
      <c r="D32" s="36" t="s">
        <v>58</v>
      </c>
      <c r="E32" s="37"/>
      <c r="F32" s="100">
        <v>0</v>
      </c>
      <c r="G32" s="100">
        <v>0</v>
      </c>
      <c r="H32" s="189">
        <f t="shared" si="0"/>
        <v>0</v>
      </c>
      <c r="I32" s="53"/>
      <c r="J32" s="100">
        <v>92</v>
      </c>
      <c r="K32" s="100">
        <v>143</v>
      </c>
      <c r="L32" s="100">
        <v>107</v>
      </c>
      <c r="M32" s="100">
        <v>84</v>
      </c>
      <c r="N32" s="100">
        <v>17</v>
      </c>
      <c r="O32" s="189">
        <f t="shared" si="1"/>
        <v>443</v>
      </c>
      <c r="P32" s="190">
        <f t="shared" si="2"/>
        <v>443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0</v>
      </c>
      <c r="K33" s="52">
        <v>1</v>
      </c>
      <c r="L33" s="52">
        <v>0</v>
      </c>
      <c r="M33" s="52">
        <v>0</v>
      </c>
      <c r="N33" s="52">
        <v>0</v>
      </c>
      <c r="O33" s="184">
        <f t="shared" si="1"/>
        <v>1</v>
      </c>
      <c r="P33" s="186">
        <f t="shared" si="2"/>
        <v>1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816</v>
      </c>
      <c r="K34" s="52">
        <v>436</v>
      </c>
      <c r="L34" s="52">
        <v>224</v>
      </c>
      <c r="M34" s="52">
        <v>110</v>
      </c>
      <c r="N34" s="52">
        <v>36</v>
      </c>
      <c r="O34" s="184">
        <f t="shared" si="1"/>
        <v>1622</v>
      </c>
      <c r="P34" s="186">
        <f t="shared" si="2"/>
        <v>1622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3</v>
      </c>
      <c r="H35" s="183">
        <f t="shared" si="0"/>
        <v>3</v>
      </c>
      <c r="I35" s="85"/>
      <c r="J35" s="52">
        <v>45</v>
      </c>
      <c r="K35" s="52">
        <v>24</v>
      </c>
      <c r="L35" s="52">
        <v>41</v>
      </c>
      <c r="M35" s="52">
        <v>33</v>
      </c>
      <c r="N35" s="52">
        <v>21</v>
      </c>
      <c r="O35" s="184">
        <f t="shared" si="1"/>
        <v>164</v>
      </c>
      <c r="P35" s="186">
        <f t="shared" si="2"/>
        <v>167</v>
      </c>
    </row>
    <row r="36" spans="3:16" ht="30" customHeight="1">
      <c r="C36" s="28"/>
      <c r="D36" s="36" t="s">
        <v>61</v>
      </c>
      <c r="E36" s="37"/>
      <c r="F36" s="52">
        <v>18</v>
      </c>
      <c r="G36" s="52">
        <v>17</v>
      </c>
      <c r="H36" s="183">
        <f t="shared" si="0"/>
        <v>35</v>
      </c>
      <c r="I36" s="85"/>
      <c r="J36" s="52">
        <v>102</v>
      </c>
      <c r="K36" s="52">
        <v>54</v>
      </c>
      <c r="L36" s="52">
        <v>57</v>
      </c>
      <c r="M36" s="52">
        <v>34</v>
      </c>
      <c r="N36" s="52">
        <v>5</v>
      </c>
      <c r="O36" s="184">
        <f t="shared" si="1"/>
        <v>252</v>
      </c>
      <c r="P36" s="186">
        <f t="shared" si="2"/>
        <v>287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</v>
      </c>
      <c r="H37" s="183">
        <f t="shared" si="0"/>
        <v>2</v>
      </c>
      <c r="I37" s="53"/>
      <c r="J37" s="52">
        <v>133</v>
      </c>
      <c r="K37" s="52">
        <v>109</v>
      </c>
      <c r="L37" s="52">
        <v>97</v>
      </c>
      <c r="M37" s="52">
        <v>57</v>
      </c>
      <c r="N37" s="52">
        <v>27</v>
      </c>
      <c r="O37" s="184">
        <f t="shared" si="1"/>
        <v>423</v>
      </c>
      <c r="P37" s="186">
        <f t="shared" si="2"/>
        <v>425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58" t="s">
        <v>64</v>
      </c>
      <c r="E39" s="159"/>
      <c r="F39" s="52">
        <v>0</v>
      </c>
      <c r="G39" s="52">
        <v>0</v>
      </c>
      <c r="H39" s="184">
        <f t="shared" si="0"/>
        <v>0</v>
      </c>
      <c r="I39" s="53"/>
      <c r="J39" s="52">
        <v>1</v>
      </c>
      <c r="K39" s="52">
        <v>3</v>
      </c>
      <c r="L39" s="52">
        <v>85</v>
      </c>
      <c r="M39" s="52">
        <v>256</v>
      </c>
      <c r="N39" s="52">
        <v>178</v>
      </c>
      <c r="O39" s="184">
        <f t="shared" si="1"/>
        <v>523</v>
      </c>
      <c r="P39" s="186">
        <f t="shared" si="2"/>
        <v>523</v>
      </c>
    </row>
    <row r="40" spans="3:16" ht="30" customHeight="1" thickBot="1">
      <c r="C40" s="38"/>
      <c r="D40" s="160" t="s">
        <v>65</v>
      </c>
      <c r="E40" s="161"/>
      <c r="F40" s="101">
        <v>0</v>
      </c>
      <c r="G40" s="101">
        <v>0</v>
      </c>
      <c r="H40" s="191">
        <f t="shared" si="0"/>
        <v>0</v>
      </c>
      <c r="I40" s="55"/>
      <c r="J40" s="101">
        <v>4</v>
      </c>
      <c r="K40" s="101">
        <v>7</v>
      </c>
      <c r="L40" s="101">
        <v>3</v>
      </c>
      <c r="M40" s="101">
        <v>9</v>
      </c>
      <c r="N40" s="101">
        <v>4</v>
      </c>
      <c r="O40" s="191">
        <f t="shared" si="1"/>
        <v>27</v>
      </c>
      <c r="P40" s="192">
        <f t="shared" si="2"/>
        <v>27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177</v>
      </c>
      <c r="K41" s="179">
        <f>SUM(K42:K45)</f>
        <v>160</v>
      </c>
      <c r="L41" s="179">
        <f>SUM(L42:L45)</f>
        <v>412</v>
      </c>
      <c r="M41" s="179">
        <f>SUM(M42:M45)</f>
        <v>936</v>
      </c>
      <c r="N41" s="179">
        <f>SUM(N42:N45)</f>
        <v>548</v>
      </c>
      <c r="O41" s="180">
        <f t="shared" si="1"/>
        <v>2233</v>
      </c>
      <c r="P41" s="182">
        <f t="shared" si="2"/>
        <v>2233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3</v>
      </c>
      <c r="K42" s="52">
        <v>10</v>
      </c>
      <c r="L42" s="52">
        <v>197</v>
      </c>
      <c r="M42" s="52">
        <v>513</v>
      </c>
      <c r="N42" s="52">
        <f>338+1</f>
        <v>339</v>
      </c>
      <c r="O42" s="194">
        <f t="shared" si="1"/>
        <v>1062</v>
      </c>
      <c r="P42" s="186">
        <f t="shared" si="2"/>
        <v>1062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161</v>
      </c>
      <c r="K43" s="52">
        <v>131</v>
      </c>
      <c r="L43" s="52">
        <v>179</v>
      </c>
      <c r="M43" s="52">
        <v>239</v>
      </c>
      <c r="N43" s="52">
        <v>98</v>
      </c>
      <c r="O43" s="194">
        <f t="shared" si="1"/>
        <v>808</v>
      </c>
      <c r="P43" s="186">
        <f t="shared" si="2"/>
        <v>808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95">
        <f t="shared" si="0"/>
        <v>0</v>
      </c>
      <c r="I44" s="53"/>
      <c r="J44" s="52">
        <v>0</v>
      </c>
      <c r="K44" s="52">
        <v>2</v>
      </c>
      <c r="L44" s="52">
        <v>4</v>
      </c>
      <c r="M44" s="52">
        <v>15</v>
      </c>
      <c r="N44" s="52">
        <v>7</v>
      </c>
      <c r="O44" s="194">
        <f t="shared" si="1"/>
        <v>28</v>
      </c>
      <c r="P44" s="186">
        <f t="shared" si="2"/>
        <v>28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13</v>
      </c>
      <c r="K45" s="54">
        <v>17</v>
      </c>
      <c r="L45" s="54">
        <v>32</v>
      </c>
      <c r="M45" s="54">
        <v>169</v>
      </c>
      <c r="N45" s="54">
        <v>104</v>
      </c>
      <c r="O45" s="196">
        <f t="shared" si="1"/>
        <v>335</v>
      </c>
      <c r="P45" s="188">
        <f t="shared" si="2"/>
        <v>335</v>
      </c>
    </row>
    <row r="46" spans="3:16" ht="30" customHeight="1" thickBot="1">
      <c r="C46" s="162" t="s">
        <v>70</v>
      </c>
      <c r="D46" s="163"/>
      <c r="E46" s="164"/>
      <c r="F46" s="197">
        <f>SUM(F10,F31,F41)</f>
        <v>2567</v>
      </c>
      <c r="G46" s="197">
        <f>SUM(G10,G31,G41)</f>
        <v>2757</v>
      </c>
      <c r="H46" s="198">
        <f t="shared" si="0"/>
        <v>5324</v>
      </c>
      <c r="I46" s="199"/>
      <c r="J46" s="197">
        <f>SUM(J10,J31,J41)</f>
        <v>11100</v>
      </c>
      <c r="K46" s="197">
        <f>SUM(K10,K31,K41)</f>
        <v>7272</v>
      </c>
      <c r="L46" s="197">
        <f>SUM(L10,L31,L41)</f>
        <v>4833</v>
      </c>
      <c r="M46" s="197">
        <f>SUM(M10,M31,M41)</f>
        <v>4627</v>
      </c>
      <c r="N46" s="197">
        <f>SUM(N10,N31,N41)</f>
        <v>2173</v>
      </c>
      <c r="O46" s="198">
        <f t="shared" si="1"/>
        <v>30005</v>
      </c>
      <c r="P46" s="200">
        <f t="shared" si="2"/>
        <v>35329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2215301</v>
      </c>
      <c r="G48" s="179">
        <f>SUM(G49,G55,G58,G63,G67,G68)</f>
        <v>3262763</v>
      </c>
      <c r="H48" s="180">
        <f t="shared" si="0"/>
        <v>5478064</v>
      </c>
      <c r="I48" s="181"/>
      <c r="J48" s="179">
        <f>SUM(J49,J55,J58,J63,J67,J68)</f>
        <v>28960430</v>
      </c>
      <c r="K48" s="179">
        <f>SUM(K49,K55,K58,K63,K67,K68)</f>
        <v>21903490</v>
      </c>
      <c r="L48" s="179">
        <f>SUM(L49,L55,L58,L63,L67,L68)</f>
        <v>17752457</v>
      </c>
      <c r="M48" s="179">
        <f>SUM(M49,M55,M58,M63,M67,M68)</f>
        <v>17330906</v>
      </c>
      <c r="N48" s="179">
        <f>SUM(N49,N55,N58,N63,N67,N68)</f>
        <v>8681718</v>
      </c>
      <c r="O48" s="180">
        <f t="shared" si="1"/>
        <v>94629001</v>
      </c>
      <c r="P48" s="182">
        <f t="shared" si="2"/>
        <v>100107065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275549</v>
      </c>
      <c r="G49" s="183">
        <f>SUM(G50:G54)</f>
        <v>598879</v>
      </c>
      <c r="H49" s="184">
        <f t="shared" si="0"/>
        <v>874428</v>
      </c>
      <c r="I49" s="185"/>
      <c r="J49" s="183">
        <f>SUM(J50:J54)</f>
        <v>5933670</v>
      </c>
      <c r="K49" s="183">
        <f>SUM(K50:K54)</f>
        <v>4098068</v>
      </c>
      <c r="L49" s="183">
        <f>SUM(L50:L54)</f>
        <v>3147526</v>
      </c>
      <c r="M49" s="183">
        <f>SUM(M50:M54)</f>
        <v>3657331</v>
      </c>
      <c r="N49" s="183">
        <f>SUM(N50:N54)</f>
        <v>2633871</v>
      </c>
      <c r="O49" s="184">
        <f t="shared" si="1"/>
        <v>19470466</v>
      </c>
      <c r="P49" s="186">
        <f t="shared" si="2"/>
        <v>20344894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85"/>
      <c r="J50" s="52">
        <v>3680986</v>
      </c>
      <c r="K50" s="52">
        <v>2221612</v>
      </c>
      <c r="L50" s="52">
        <v>1825776</v>
      </c>
      <c r="M50" s="52">
        <v>1934337</v>
      </c>
      <c r="N50" s="52">
        <v>1458963</v>
      </c>
      <c r="O50" s="194">
        <f t="shared" si="1"/>
        <v>11121674</v>
      </c>
      <c r="P50" s="186">
        <f t="shared" si="2"/>
        <v>11121674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6361</v>
      </c>
      <c r="H51" s="184">
        <f t="shared" si="0"/>
        <v>6361</v>
      </c>
      <c r="I51" s="85"/>
      <c r="J51" s="52">
        <v>18717</v>
      </c>
      <c r="K51" s="52">
        <v>37856</v>
      </c>
      <c r="L51" s="52">
        <v>149830</v>
      </c>
      <c r="M51" s="52">
        <v>278956</v>
      </c>
      <c r="N51" s="52">
        <v>363126</v>
      </c>
      <c r="O51" s="194">
        <f t="shared" si="1"/>
        <v>848485</v>
      </c>
      <c r="P51" s="186">
        <f t="shared" si="2"/>
        <v>854846</v>
      </c>
    </row>
    <row r="52" spans="3:16" ht="30" customHeight="1">
      <c r="C52" s="28"/>
      <c r="D52" s="29"/>
      <c r="E52" s="31" t="s">
        <v>41</v>
      </c>
      <c r="F52" s="52">
        <v>127387</v>
      </c>
      <c r="G52" s="52">
        <v>289366</v>
      </c>
      <c r="H52" s="184">
        <f t="shared" si="0"/>
        <v>416753</v>
      </c>
      <c r="I52" s="85"/>
      <c r="J52" s="52">
        <v>968690</v>
      </c>
      <c r="K52" s="52">
        <v>788749</v>
      </c>
      <c r="L52" s="52">
        <v>508396</v>
      </c>
      <c r="M52" s="52">
        <v>753069</v>
      </c>
      <c r="N52" s="52">
        <v>528481</v>
      </c>
      <c r="O52" s="194">
        <f t="shared" si="1"/>
        <v>3547385</v>
      </c>
      <c r="P52" s="186">
        <f t="shared" si="2"/>
        <v>3964138</v>
      </c>
    </row>
    <row r="53" spans="3:16" ht="30" customHeight="1">
      <c r="C53" s="28"/>
      <c r="D53" s="29"/>
      <c r="E53" s="31" t="s">
        <v>42</v>
      </c>
      <c r="F53" s="52">
        <v>100883</v>
      </c>
      <c r="G53" s="52">
        <v>244869</v>
      </c>
      <c r="H53" s="184">
        <f t="shared" si="0"/>
        <v>345752</v>
      </c>
      <c r="I53" s="85"/>
      <c r="J53" s="52">
        <v>696139</v>
      </c>
      <c r="K53" s="52">
        <v>502965</v>
      </c>
      <c r="L53" s="52">
        <v>292279</v>
      </c>
      <c r="M53" s="52">
        <v>343874</v>
      </c>
      <c r="N53" s="52">
        <v>131861</v>
      </c>
      <c r="O53" s="194">
        <f t="shared" si="1"/>
        <v>1967118</v>
      </c>
      <c r="P53" s="186">
        <f t="shared" si="2"/>
        <v>2312870</v>
      </c>
    </row>
    <row r="54" spans="3:16" ht="30" customHeight="1">
      <c r="C54" s="28"/>
      <c r="D54" s="29"/>
      <c r="E54" s="31" t="s">
        <v>43</v>
      </c>
      <c r="F54" s="52">
        <v>47279</v>
      </c>
      <c r="G54" s="52">
        <v>58283</v>
      </c>
      <c r="H54" s="184">
        <f t="shared" si="0"/>
        <v>105562</v>
      </c>
      <c r="I54" s="85"/>
      <c r="J54" s="52">
        <v>569138</v>
      </c>
      <c r="K54" s="52">
        <v>546886</v>
      </c>
      <c r="L54" s="52">
        <v>371245</v>
      </c>
      <c r="M54" s="52">
        <v>347095</v>
      </c>
      <c r="N54" s="52">
        <v>151440</v>
      </c>
      <c r="O54" s="194">
        <f t="shared" si="1"/>
        <v>1985804</v>
      </c>
      <c r="P54" s="186">
        <f t="shared" si="2"/>
        <v>2091366</v>
      </c>
    </row>
    <row r="55" spans="3:16" ht="30" customHeight="1">
      <c r="C55" s="28"/>
      <c r="D55" s="32" t="s">
        <v>44</v>
      </c>
      <c r="E55" s="33"/>
      <c r="F55" s="183">
        <f>SUM(F56:F57)</f>
        <v>762185</v>
      </c>
      <c r="G55" s="183">
        <f>SUM(G56:G57)</f>
        <v>1242327</v>
      </c>
      <c r="H55" s="184">
        <f t="shared" si="0"/>
        <v>2004512</v>
      </c>
      <c r="I55" s="185"/>
      <c r="J55" s="183">
        <f>SUM(J56:J57)</f>
        <v>14962567</v>
      </c>
      <c r="K55" s="183">
        <f>SUM(K56:K57)</f>
        <v>11164603</v>
      </c>
      <c r="L55" s="183">
        <f>SUM(L56:L57)</f>
        <v>7587324</v>
      </c>
      <c r="M55" s="183">
        <f>SUM(M56:M57)</f>
        <v>6940064</v>
      </c>
      <c r="N55" s="183">
        <f>SUM(N56:N57)</f>
        <v>2724431</v>
      </c>
      <c r="O55" s="184">
        <f t="shared" si="1"/>
        <v>43378989</v>
      </c>
      <c r="P55" s="186">
        <f t="shared" si="2"/>
        <v>45383501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85"/>
      <c r="J56" s="52">
        <v>11980358</v>
      </c>
      <c r="K56" s="52">
        <v>8811643</v>
      </c>
      <c r="L56" s="52">
        <v>6441609</v>
      </c>
      <c r="M56" s="52">
        <v>5952883</v>
      </c>
      <c r="N56" s="52">
        <v>2523693</v>
      </c>
      <c r="O56" s="184">
        <f t="shared" si="1"/>
        <v>35710186</v>
      </c>
      <c r="P56" s="186">
        <f t="shared" si="2"/>
        <v>35710186</v>
      </c>
    </row>
    <row r="57" spans="3:16" ht="30" customHeight="1">
      <c r="C57" s="28"/>
      <c r="D57" s="29"/>
      <c r="E57" s="31" t="s">
        <v>46</v>
      </c>
      <c r="F57" s="52">
        <v>762185</v>
      </c>
      <c r="G57" s="52">
        <v>1242327</v>
      </c>
      <c r="H57" s="184">
        <f t="shared" si="0"/>
        <v>2004512</v>
      </c>
      <c r="I57" s="85"/>
      <c r="J57" s="52">
        <v>2982209</v>
      </c>
      <c r="K57" s="52">
        <v>2352960</v>
      </c>
      <c r="L57" s="52">
        <v>1145715</v>
      </c>
      <c r="M57" s="52">
        <v>987181</v>
      </c>
      <c r="N57" s="52">
        <v>200738</v>
      </c>
      <c r="O57" s="184">
        <f t="shared" si="1"/>
        <v>7668803</v>
      </c>
      <c r="P57" s="186">
        <f t="shared" si="2"/>
        <v>9673315</v>
      </c>
    </row>
    <row r="58" spans="3:16" ht="30" customHeight="1">
      <c r="C58" s="28"/>
      <c r="D58" s="32" t="s">
        <v>47</v>
      </c>
      <c r="E58" s="33"/>
      <c r="F58" s="183">
        <f>SUM(F59:F62)</f>
        <v>16296</v>
      </c>
      <c r="G58" s="183">
        <f>SUM(G59:G62)</f>
        <v>66189</v>
      </c>
      <c r="H58" s="184">
        <f t="shared" si="0"/>
        <v>82485</v>
      </c>
      <c r="I58" s="185"/>
      <c r="J58" s="183">
        <f>SUM(J59:J62)</f>
        <v>1046499</v>
      </c>
      <c r="K58" s="183">
        <f>SUM(K59:K62)</f>
        <v>939967</v>
      </c>
      <c r="L58" s="183">
        <f>SUM(L59:L62)</f>
        <v>2753961</v>
      </c>
      <c r="M58" s="183">
        <f>SUM(M59:M62)</f>
        <v>2877645</v>
      </c>
      <c r="N58" s="183">
        <f>SUM(N59:N62)</f>
        <v>1325050</v>
      </c>
      <c r="O58" s="184">
        <f t="shared" si="1"/>
        <v>8943122</v>
      </c>
      <c r="P58" s="186">
        <f t="shared" si="2"/>
        <v>9025607</v>
      </c>
    </row>
    <row r="59" spans="3:16" ht="30" customHeight="1">
      <c r="C59" s="28"/>
      <c r="D59" s="29"/>
      <c r="E59" s="31" t="s">
        <v>48</v>
      </c>
      <c r="F59" s="52">
        <v>6770</v>
      </c>
      <c r="G59" s="52">
        <v>54899</v>
      </c>
      <c r="H59" s="184">
        <f t="shared" si="0"/>
        <v>61669</v>
      </c>
      <c r="I59" s="85"/>
      <c r="J59" s="52">
        <v>780284</v>
      </c>
      <c r="K59" s="52">
        <v>777300</v>
      </c>
      <c r="L59" s="52">
        <v>2556027</v>
      </c>
      <c r="M59" s="52">
        <v>2708009</v>
      </c>
      <c r="N59" s="52">
        <v>1263090</v>
      </c>
      <c r="O59" s="184">
        <f t="shared" si="1"/>
        <v>8084710</v>
      </c>
      <c r="P59" s="186">
        <f t="shared" si="2"/>
        <v>8146379</v>
      </c>
    </row>
    <row r="60" spans="3:16" ht="30" customHeight="1">
      <c r="C60" s="28"/>
      <c r="D60" s="29"/>
      <c r="E60" s="34" t="s">
        <v>49</v>
      </c>
      <c r="F60" s="52">
        <v>9526</v>
      </c>
      <c r="G60" s="52">
        <v>11290</v>
      </c>
      <c r="H60" s="184">
        <f t="shared" si="0"/>
        <v>20816</v>
      </c>
      <c r="I60" s="85"/>
      <c r="J60" s="52">
        <v>266215</v>
      </c>
      <c r="K60" s="52">
        <v>162667</v>
      </c>
      <c r="L60" s="52">
        <v>197934</v>
      </c>
      <c r="M60" s="52">
        <v>169636</v>
      </c>
      <c r="N60" s="52">
        <v>61960</v>
      </c>
      <c r="O60" s="184">
        <f t="shared" si="1"/>
        <v>858412</v>
      </c>
      <c r="P60" s="186">
        <f t="shared" si="2"/>
        <v>879228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85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SUM(F64)</f>
        <v>507502</v>
      </c>
      <c r="G63" s="183">
        <f>SUM(G64)</f>
        <v>691655</v>
      </c>
      <c r="H63" s="184">
        <f t="shared" si="0"/>
        <v>1199157</v>
      </c>
      <c r="I63" s="185"/>
      <c r="J63" s="183">
        <f>SUM(J64)</f>
        <v>1377275</v>
      </c>
      <c r="K63" s="183">
        <f>SUM(K64)</f>
        <v>1922844</v>
      </c>
      <c r="L63" s="183">
        <f>SUM(L64)</f>
        <v>1437744</v>
      </c>
      <c r="M63" s="183">
        <f>SUM(M64)</f>
        <v>1184594</v>
      </c>
      <c r="N63" s="183">
        <f>SUM(N64)</f>
        <v>555081</v>
      </c>
      <c r="O63" s="184">
        <f t="shared" si="1"/>
        <v>6477538</v>
      </c>
      <c r="P63" s="186">
        <f t="shared" si="2"/>
        <v>7676695</v>
      </c>
    </row>
    <row r="64" spans="3:16" ht="30" customHeight="1">
      <c r="C64" s="28"/>
      <c r="D64" s="29"/>
      <c r="E64" s="34" t="s">
        <v>52</v>
      </c>
      <c r="F64" s="52">
        <v>507502</v>
      </c>
      <c r="G64" s="52">
        <v>691655</v>
      </c>
      <c r="H64" s="184">
        <f t="shared" si="0"/>
        <v>1199157</v>
      </c>
      <c r="I64" s="85"/>
      <c r="J64" s="52">
        <v>1377275</v>
      </c>
      <c r="K64" s="52">
        <v>1922844</v>
      </c>
      <c r="L64" s="52">
        <v>1437744</v>
      </c>
      <c r="M64" s="52">
        <v>1184594</v>
      </c>
      <c r="N64" s="52">
        <v>555081</v>
      </c>
      <c r="O64" s="184">
        <f t="shared" si="1"/>
        <v>6477538</v>
      </c>
      <c r="P64" s="186">
        <f t="shared" si="2"/>
        <v>7676695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84">
        <f t="shared" si="0"/>
        <v>0</v>
      </c>
      <c r="I65" s="85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84">
        <f t="shared" si="1"/>
        <v>0</v>
      </c>
      <c r="P65" s="186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84">
        <f t="shared" si="0"/>
        <v>0</v>
      </c>
      <c r="I66" s="85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84">
        <f t="shared" si="1"/>
        <v>0</v>
      </c>
      <c r="P66" s="186">
        <f t="shared" si="2"/>
        <v>0</v>
      </c>
    </row>
    <row r="67" spans="3:16" ht="30" customHeight="1">
      <c r="C67" s="28"/>
      <c r="D67" s="36" t="s">
        <v>55</v>
      </c>
      <c r="E67" s="37"/>
      <c r="F67" s="52">
        <v>136449</v>
      </c>
      <c r="G67" s="52">
        <v>127080</v>
      </c>
      <c r="H67" s="184">
        <f t="shared" si="0"/>
        <v>263529</v>
      </c>
      <c r="I67" s="85"/>
      <c r="J67" s="52">
        <v>1324663</v>
      </c>
      <c r="K67" s="52">
        <v>1352039</v>
      </c>
      <c r="L67" s="52">
        <v>1092784</v>
      </c>
      <c r="M67" s="52">
        <v>1367368</v>
      </c>
      <c r="N67" s="52">
        <v>935025</v>
      </c>
      <c r="O67" s="184">
        <f t="shared" si="1"/>
        <v>6071879</v>
      </c>
      <c r="P67" s="186">
        <f t="shared" si="2"/>
        <v>6335408</v>
      </c>
    </row>
    <row r="68" spans="3:16" ht="30" customHeight="1" thickBot="1">
      <c r="C68" s="38"/>
      <c r="D68" s="39" t="s">
        <v>56</v>
      </c>
      <c r="E68" s="40"/>
      <c r="F68" s="54">
        <v>517320</v>
      </c>
      <c r="G68" s="54">
        <v>536633</v>
      </c>
      <c r="H68" s="187">
        <f t="shared" si="0"/>
        <v>1053953</v>
      </c>
      <c r="I68" s="86"/>
      <c r="J68" s="54">
        <v>4315756</v>
      </c>
      <c r="K68" s="54">
        <v>2425969</v>
      </c>
      <c r="L68" s="54">
        <v>1733118</v>
      </c>
      <c r="M68" s="54">
        <v>1303904</v>
      </c>
      <c r="N68" s="54">
        <v>508260</v>
      </c>
      <c r="O68" s="187">
        <f t="shared" si="1"/>
        <v>10287007</v>
      </c>
      <c r="P68" s="188">
        <f t="shared" si="2"/>
        <v>11340960</v>
      </c>
    </row>
    <row r="69" spans="3:16" ht="30" customHeight="1">
      <c r="C69" s="25" t="s">
        <v>57</v>
      </c>
      <c r="D69" s="41"/>
      <c r="E69" s="42"/>
      <c r="F69" s="179">
        <f>SUM(F70:F78)</f>
        <v>97335</v>
      </c>
      <c r="G69" s="179">
        <f>SUM(G70:G78)</f>
        <v>215992</v>
      </c>
      <c r="H69" s="180">
        <f t="shared" si="0"/>
        <v>313327</v>
      </c>
      <c r="I69" s="181"/>
      <c r="J69" s="179">
        <f>SUM(J70:J78)</f>
        <v>11594831</v>
      </c>
      <c r="K69" s="179">
        <f>SUM(K70:K78)</f>
        <v>10497648</v>
      </c>
      <c r="L69" s="179">
        <f>SUM(L70:L78)</f>
        <v>12207619</v>
      </c>
      <c r="M69" s="179">
        <f>SUM(M70:M78)</f>
        <v>14981460</v>
      </c>
      <c r="N69" s="179">
        <f>SUM(N70:N78)</f>
        <v>8904397</v>
      </c>
      <c r="O69" s="180">
        <f t="shared" si="1"/>
        <v>58185955</v>
      </c>
      <c r="P69" s="182">
        <f t="shared" si="2"/>
        <v>58499282</v>
      </c>
    </row>
    <row r="70" spans="3:16" ht="30" customHeight="1">
      <c r="C70" s="43"/>
      <c r="D70" s="36" t="s">
        <v>58</v>
      </c>
      <c r="E70" s="37"/>
      <c r="F70" s="100">
        <v>0</v>
      </c>
      <c r="G70" s="100">
        <v>0</v>
      </c>
      <c r="H70" s="189">
        <f t="shared" si="0"/>
        <v>0</v>
      </c>
      <c r="I70" s="53"/>
      <c r="J70" s="100">
        <v>703448</v>
      </c>
      <c r="K70" s="100">
        <v>1805880</v>
      </c>
      <c r="L70" s="100">
        <v>2096145</v>
      </c>
      <c r="M70" s="100">
        <v>1991089</v>
      </c>
      <c r="N70" s="100">
        <v>468489</v>
      </c>
      <c r="O70" s="189">
        <f t="shared" si="1"/>
        <v>7065051</v>
      </c>
      <c r="P70" s="190">
        <f t="shared" si="2"/>
        <v>7065051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0</v>
      </c>
      <c r="K71" s="52">
        <v>14085</v>
      </c>
      <c r="L71" s="52">
        <v>0</v>
      </c>
      <c r="M71" s="52">
        <v>0</v>
      </c>
      <c r="N71" s="52">
        <v>0</v>
      </c>
      <c r="O71" s="184">
        <f t="shared" si="1"/>
        <v>14085</v>
      </c>
      <c r="P71" s="186">
        <f t="shared" si="2"/>
        <v>14085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5433782</v>
      </c>
      <c r="K72" s="52">
        <v>4097987</v>
      </c>
      <c r="L72" s="52">
        <v>2666351</v>
      </c>
      <c r="M72" s="52">
        <v>1840146</v>
      </c>
      <c r="N72" s="52">
        <v>814010</v>
      </c>
      <c r="O72" s="184">
        <f t="shared" si="1"/>
        <v>14852276</v>
      </c>
      <c r="P72" s="186">
        <f t="shared" si="2"/>
        <v>14852276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21979</v>
      </c>
      <c r="H73" s="183">
        <f t="shared" si="0"/>
        <v>21979</v>
      </c>
      <c r="I73" s="85"/>
      <c r="J73" s="52">
        <v>432651</v>
      </c>
      <c r="K73" s="52">
        <v>335418</v>
      </c>
      <c r="L73" s="52">
        <v>708783</v>
      </c>
      <c r="M73" s="52">
        <v>657832</v>
      </c>
      <c r="N73" s="52">
        <v>508254</v>
      </c>
      <c r="O73" s="184">
        <f t="shared" si="1"/>
        <v>2642938</v>
      </c>
      <c r="P73" s="186">
        <f t="shared" si="2"/>
        <v>2664917</v>
      </c>
    </row>
    <row r="74" spans="3:16" ht="30" customHeight="1">
      <c r="C74" s="28"/>
      <c r="D74" s="36" t="s">
        <v>61</v>
      </c>
      <c r="E74" s="37"/>
      <c r="F74" s="52">
        <v>97335</v>
      </c>
      <c r="G74" s="52">
        <v>141940</v>
      </c>
      <c r="H74" s="183">
        <f t="shared" si="0"/>
        <v>239275</v>
      </c>
      <c r="I74" s="85"/>
      <c r="J74" s="52">
        <v>1412946</v>
      </c>
      <c r="K74" s="52">
        <v>1048039</v>
      </c>
      <c r="L74" s="52">
        <v>1442453</v>
      </c>
      <c r="M74" s="52">
        <v>845997</v>
      </c>
      <c r="N74" s="52">
        <v>147345</v>
      </c>
      <c r="O74" s="184">
        <f t="shared" si="1"/>
        <v>4896780</v>
      </c>
      <c r="P74" s="186">
        <f t="shared" si="2"/>
        <v>5136055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52073</v>
      </c>
      <c r="H75" s="183">
        <f aca="true" t="shared" si="3" ref="H75:H84">SUM(F75:G75)</f>
        <v>52073</v>
      </c>
      <c r="I75" s="53"/>
      <c r="J75" s="52">
        <v>3523903</v>
      </c>
      <c r="K75" s="52">
        <v>2986525</v>
      </c>
      <c r="L75" s="52">
        <v>2758818</v>
      </c>
      <c r="M75" s="52">
        <v>1665700</v>
      </c>
      <c r="N75" s="52">
        <v>808050</v>
      </c>
      <c r="O75" s="184">
        <f aca="true" t="shared" si="4" ref="O75:O84">SUM(I75:N75)</f>
        <v>11742996</v>
      </c>
      <c r="P75" s="186">
        <f aca="true" t="shared" si="5" ref="P75:P84">SUM(O75,H75)</f>
        <v>11795069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58" t="s">
        <v>64</v>
      </c>
      <c r="E77" s="159"/>
      <c r="F77" s="52">
        <v>0</v>
      </c>
      <c r="G77" s="52">
        <v>0</v>
      </c>
      <c r="H77" s="184">
        <f t="shared" si="3"/>
        <v>0</v>
      </c>
      <c r="I77" s="53"/>
      <c r="J77" s="52">
        <v>26296</v>
      </c>
      <c r="K77" s="52">
        <v>85326</v>
      </c>
      <c r="L77" s="52">
        <v>2450581</v>
      </c>
      <c r="M77" s="52">
        <v>7706639</v>
      </c>
      <c r="N77" s="52">
        <v>6012515</v>
      </c>
      <c r="O77" s="184">
        <f t="shared" si="4"/>
        <v>16281357</v>
      </c>
      <c r="P77" s="186">
        <f t="shared" si="5"/>
        <v>16281357</v>
      </c>
    </row>
    <row r="78" spans="3:16" ht="30" customHeight="1" thickBot="1">
      <c r="C78" s="38"/>
      <c r="D78" s="160" t="s">
        <v>65</v>
      </c>
      <c r="E78" s="161"/>
      <c r="F78" s="101">
        <v>0</v>
      </c>
      <c r="G78" s="101">
        <v>0</v>
      </c>
      <c r="H78" s="191">
        <f t="shared" si="3"/>
        <v>0</v>
      </c>
      <c r="I78" s="55"/>
      <c r="J78" s="101">
        <v>61805</v>
      </c>
      <c r="K78" s="101">
        <v>124388</v>
      </c>
      <c r="L78" s="101">
        <v>84488</v>
      </c>
      <c r="M78" s="101">
        <v>274057</v>
      </c>
      <c r="N78" s="101">
        <v>145734</v>
      </c>
      <c r="O78" s="191">
        <f t="shared" si="4"/>
        <v>690472</v>
      </c>
      <c r="P78" s="192">
        <f t="shared" si="5"/>
        <v>690472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4446941</v>
      </c>
      <c r="K79" s="179">
        <f>SUM(K80:K83)</f>
        <v>4410222</v>
      </c>
      <c r="L79" s="179">
        <f>SUM(L80:L83)</f>
        <v>12023772</v>
      </c>
      <c r="M79" s="179">
        <f>SUM(M80:M83)</f>
        <v>29283192</v>
      </c>
      <c r="N79" s="179">
        <f>SUM(N80:N83)</f>
        <v>18453568</v>
      </c>
      <c r="O79" s="180">
        <f t="shared" si="4"/>
        <v>68617695</v>
      </c>
      <c r="P79" s="182">
        <f t="shared" si="5"/>
        <v>68617695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67163</v>
      </c>
      <c r="K80" s="52">
        <v>249330</v>
      </c>
      <c r="L80" s="52">
        <v>5239098</v>
      </c>
      <c r="M80" s="52">
        <v>14688076</v>
      </c>
      <c r="N80" s="52">
        <f>10535641+30892</f>
        <v>10566533</v>
      </c>
      <c r="O80" s="194">
        <f t="shared" si="4"/>
        <v>30810200</v>
      </c>
      <c r="P80" s="186">
        <f t="shared" si="5"/>
        <v>30810200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4226854</v>
      </c>
      <c r="K81" s="52">
        <v>3629483</v>
      </c>
      <c r="L81" s="52">
        <v>5550345</v>
      </c>
      <c r="M81" s="52">
        <v>7735008</v>
      </c>
      <c r="N81" s="52">
        <v>3445033</v>
      </c>
      <c r="O81" s="194">
        <f t="shared" si="4"/>
        <v>24586723</v>
      </c>
      <c r="P81" s="186">
        <f t="shared" si="5"/>
        <v>24586723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52042</v>
      </c>
      <c r="L82" s="52">
        <v>123532</v>
      </c>
      <c r="M82" s="52">
        <v>497118</v>
      </c>
      <c r="N82" s="52">
        <v>247380</v>
      </c>
      <c r="O82" s="194">
        <f t="shared" si="4"/>
        <v>920072</v>
      </c>
      <c r="P82" s="186">
        <f t="shared" si="5"/>
        <v>920072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152924</v>
      </c>
      <c r="K83" s="54">
        <v>479367</v>
      </c>
      <c r="L83" s="54">
        <v>1110797</v>
      </c>
      <c r="M83" s="54">
        <v>6362990</v>
      </c>
      <c r="N83" s="54">
        <v>4194622</v>
      </c>
      <c r="O83" s="196">
        <f t="shared" si="4"/>
        <v>12300700</v>
      </c>
      <c r="P83" s="188">
        <f t="shared" si="5"/>
        <v>12300700</v>
      </c>
    </row>
    <row r="84" spans="3:16" ht="30" customHeight="1" thickBot="1">
      <c r="C84" s="162" t="s">
        <v>70</v>
      </c>
      <c r="D84" s="163"/>
      <c r="E84" s="163"/>
      <c r="F84" s="197">
        <f>SUM(F48,F69,F79)</f>
        <v>2312636</v>
      </c>
      <c r="G84" s="197">
        <f>SUM(G48,G69,G79)</f>
        <v>3478755</v>
      </c>
      <c r="H84" s="198">
        <f t="shared" si="3"/>
        <v>5791391</v>
      </c>
      <c r="I84" s="199"/>
      <c r="J84" s="197">
        <f>SUM(J48,J69,J79)</f>
        <v>45002202</v>
      </c>
      <c r="K84" s="197">
        <f>SUM(K48,K69,K79)</f>
        <v>36811360</v>
      </c>
      <c r="L84" s="197">
        <f>SUM(L48,L69,L79)</f>
        <v>41983848</v>
      </c>
      <c r="M84" s="197">
        <f>SUM(M48,M69,M79)</f>
        <v>61595558</v>
      </c>
      <c r="N84" s="197">
        <f>SUM(N48,N69,N79)</f>
        <v>36039683</v>
      </c>
      <c r="O84" s="198">
        <f t="shared" si="4"/>
        <v>221432651</v>
      </c>
      <c r="P84" s="200">
        <f t="shared" si="5"/>
        <v>227224042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E6" sqref="E6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47" t="s">
        <v>21</v>
      </c>
      <c r="H1" s="147"/>
      <c r="I1" s="147"/>
      <c r="J1" s="147"/>
      <c r="K1" s="147"/>
      <c r="L1" s="147"/>
      <c r="M1" s="147"/>
      <c r="N1" s="98"/>
      <c r="O1" s="4"/>
    </row>
    <row r="2" spans="5:16" ht="30" customHeight="1">
      <c r="E2" s="5"/>
      <c r="G2" s="132" t="s">
        <v>92</v>
      </c>
      <c r="H2" s="132"/>
      <c r="I2" s="132"/>
      <c r="J2" s="132"/>
      <c r="K2" s="132"/>
      <c r="L2" s="132"/>
      <c r="M2" s="132"/>
      <c r="N2" s="6"/>
      <c r="O2" s="125">
        <v>41086</v>
      </c>
      <c r="P2" s="125"/>
    </row>
    <row r="3" spans="5:17" ht="24.75" customHeight="1">
      <c r="E3" s="7"/>
      <c r="F3" s="8"/>
      <c r="N3" s="9"/>
      <c r="O3" s="125"/>
      <c r="P3" s="125"/>
      <c r="Q3" s="10"/>
    </row>
    <row r="4" spans="3:17" ht="24.75" customHeight="1">
      <c r="C4" s="11"/>
      <c r="N4" s="7"/>
      <c r="O4" s="125" t="s">
        <v>31</v>
      </c>
      <c r="P4" s="125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48" t="s">
        <v>32</v>
      </c>
      <c r="D7" s="149"/>
      <c r="E7" s="149"/>
      <c r="F7" s="152" t="s">
        <v>33</v>
      </c>
      <c r="G7" s="153"/>
      <c r="H7" s="153"/>
      <c r="I7" s="154" t="s">
        <v>34</v>
      </c>
      <c r="J7" s="154"/>
      <c r="K7" s="154"/>
      <c r="L7" s="154"/>
      <c r="M7" s="154"/>
      <c r="N7" s="154"/>
      <c r="O7" s="155"/>
      <c r="P7" s="156" t="s">
        <v>6</v>
      </c>
      <c r="Q7" s="20"/>
    </row>
    <row r="8" spans="3:17" ht="42" customHeight="1" thickBot="1">
      <c r="C8" s="150"/>
      <c r="D8" s="151"/>
      <c r="E8" s="151"/>
      <c r="F8" s="99" t="s">
        <v>7</v>
      </c>
      <c r="G8" s="99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57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25530448</v>
      </c>
      <c r="G10" s="179">
        <f>SUM(G11,G17,G20,G25,G29,G30)</f>
        <v>35076728</v>
      </c>
      <c r="H10" s="180">
        <f>SUM(F10:G10)</f>
        <v>60607176</v>
      </c>
      <c r="I10" s="181"/>
      <c r="J10" s="179">
        <f>SUM(J11,J17,J20,J25,J29,J30)</f>
        <v>292248838</v>
      </c>
      <c r="K10" s="179">
        <f>SUM(K11,K17,K20,K25,K29,K30)</f>
        <v>222295152</v>
      </c>
      <c r="L10" s="179">
        <f>SUM(L11,L17,L20,L25,L29,L30)</f>
        <v>179985470</v>
      </c>
      <c r="M10" s="179">
        <f>SUM(M11,M17,M20,M25,M29,M30)</f>
        <v>174423185</v>
      </c>
      <c r="N10" s="179">
        <f>SUM(N11,N17,N20,N25,N29,N30)</f>
        <v>87450240</v>
      </c>
      <c r="O10" s="180">
        <f>SUM(I10:N10)</f>
        <v>956402885</v>
      </c>
      <c r="P10" s="182">
        <f>SUM(O10,H10)</f>
        <v>1017010061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2755490</v>
      </c>
      <c r="G11" s="183">
        <f>SUM(G12:G16)</f>
        <v>5989326</v>
      </c>
      <c r="H11" s="184">
        <f aca="true" t="shared" si="0" ref="H11:H74">SUM(F11:G11)</f>
        <v>8744816</v>
      </c>
      <c r="I11" s="185"/>
      <c r="J11" s="183">
        <f>SUM(J12:J16)</f>
        <v>59378323</v>
      </c>
      <c r="K11" s="183">
        <f>SUM(K12:K16)</f>
        <v>40993840</v>
      </c>
      <c r="L11" s="183">
        <f>SUM(L12:L16)</f>
        <v>31513992</v>
      </c>
      <c r="M11" s="183">
        <f>SUM(M12:M16)</f>
        <v>36702093</v>
      </c>
      <c r="N11" s="183">
        <f>SUM(N12:N16)</f>
        <v>26510124</v>
      </c>
      <c r="O11" s="184">
        <f aca="true" t="shared" si="1" ref="O11:O74">SUM(I11:N11)</f>
        <v>195098372</v>
      </c>
      <c r="P11" s="186">
        <f aca="true" t="shared" si="2" ref="P11:P74">SUM(O11,H11)</f>
        <v>203843188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 t="shared" si="0"/>
        <v>0</v>
      </c>
      <c r="I12" s="85"/>
      <c r="J12" s="52">
        <v>36850589</v>
      </c>
      <c r="K12" s="52">
        <v>22228145</v>
      </c>
      <c r="L12" s="52">
        <v>18284282</v>
      </c>
      <c r="M12" s="52">
        <v>19448585</v>
      </c>
      <c r="N12" s="52">
        <v>14700960</v>
      </c>
      <c r="O12" s="184">
        <f t="shared" si="1"/>
        <v>111512561</v>
      </c>
      <c r="P12" s="186">
        <f t="shared" si="2"/>
        <v>111512561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63610</v>
      </c>
      <c r="H13" s="184">
        <f t="shared" si="0"/>
        <v>63610</v>
      </c>
      <c r="I13" s="85"/>
      <c r="J13" s="52">
        <v>187170</v>
      </c>
      <c r="K13" s="52">
        <v>379695</v>
      </c>
      <c r="L13" s="52">
        <v>1505679</v>
      </c>
      <c r="M13" s="52">
        <v>2799255</v>
      </c>
      <c r="N13" s="52">
        <v>3675461</v>
      </c>
      <c r="O13" s="184">
        <f t="shared" si="1"/>
        <v>8547260</v>
      </c>
      <c r="P13" s="186">
        <f t="shared" si="2"/>
        <v>8610870</v>
      </c>
    </row>
    <row r="14" spans="3:16" ht="30" customHeight="1">
      <c r="C14" s="28"/>
      <c r="D14" s="29"/>
      <c r="E14" s="31" t="s">
        <v>41</v>
      </c>
      <c r="F14" s="52">
        <v>1273870</v>
      </c>
      <c r="G14" s="52">
        <v>2894196</v>
      </c>
      <c r="H14" s="184">
        <f t="shared" si="0"/>
        <v>4168066</v>
      </c>
      <c r="I14" s="85"/>
      <c r="J14" s="52">
        <v>9687794</v>
      </c>
      <c r="K14" s="52">
        <v>7887490</v>
      </c>
      <c r="L14" s="52">
        <v>5087370</v>
      </c>
      <c r="M14" s="52">
        <v>7541727</v>
      </c>
      <c r="N14" s="52">
        <v>5291935</v>
      </c>
      <c r="O14" s="184">
        <f t="shared" si="1"/>
        <v>35496316</v>
      </c>
      <c r="P14" s="186">
        <f t="shared" si="2"/>
        <v>39664382</v>
      </c>
    </row>
    <row r="15" spans="3:16" ht="30" customHeight="1">
      <c r="C15" s="28"/>
      <c r="D15" s="29"/>
      <c r="E15" s="31" t="s">
        <v>42</v>
      </c>
      <c r="F15" s="52">
        <v>1008830</v>
      </c>
      <c r="G15" s="52">
        <v>2448690</v>
      </c>
      <c r="H15" s="184">
        <f t="shared" si="0"/>
        <v>3457520</v>
      </c>
      <c r="I15" s="85"/>
      <c r="J15" s="52">
        <v>6961390</v>
      </c>
      <c r="K15" s="52">
        <v>5029650</v>
      </c>
      <c r="L15" s="52">
        <v>2924211</v>
      </c>
      <c r="M15" s="52">
        <v>3441576</v>
      </c>
      <c r="N15" s="52">
        <v>1327368</v>
      </c>
      <c r="O15" s="184">
        <f t="shared" si="1"/>
        <v>19684195</v>
      </c>
      <c r="P15" s="186">
        <f t="shared" si="2"/>
        <v>23141715</v>
      </c>
    </row>
    <row r="16" spans="3:16" ht="30" customHeight="1">
      <c r="C16" s="28"/>
      <c r="D16" s="29"/>
      <c r="E16" s="31" t="s">
        <v>43</v>
      </c>
      <c r="F16" s="52">
        <v>472790</v>
      </c>
      <c r="G16" s="52">
        <v>582830</v>
      </c>
      <c r="H16" s="184">
        <f t="shared" si="0"/>
        <v>1055620</v>
      </c>
      <c r="I16" s="85"/>
      <c r="J16" s="52">
        <v>5691380</v>
      </c>
      <c r="K16" s="52">
        <v>5468860</v>
      </c>
      <c r="L16" s="52">
        <v>3712450</v>
      </c>
      <c r="M16" s="52">
        <v>3470950</v>
      </c>
      <c r="N16" s="52">
        <v>1514400</v>
      </c>
      <c r="O16" s="184">
        <f t="shared" si="1"/>
        <v>19858040</v>
      </c>
      <c r="P16" s="186">
        <f t="shared" si="2"/>
        <v>20913660</v>
      </c>
    </row>
    <row r="17" spans="3:16" ht="30" customHeight="1">
      <c r="C17" s="28"/>
      <c r="D17" s="32" t="s">
        <v>44</v>
      </c>
      <c r="E17" s="33"/>
      <c r="F17" s="183">
        <f>SUM(F18:F19)</f>
        <v>7621850</v>
      </c>
      <c r="G17" s="183">
        <f>SUM(G18:G19)</f>
        <v>12424078</v>
      </c>
      <c r="H17" s="184">
        <f t="shared" si="0"/>
        <v>20045928</v>
      </c>
      <c r="I17" s="185"/>
      <c r="J17" s="183">
        <f>SUM(J18:J19)</f>
        <v>149647375</v>
      </c>
      <c r="K17" s="183">
        <f>SUM(K18:K19)</f>
        <v>111680065</v>
      </c>
      <c r="L17" s="183">
        <f>SUM(L18:L19)</f>
        <v>75899471</v>
      </c>
      <c r="M17" s="183">
        <f>SUM(M18:M19)</f>
        <v>69442018</v>
      </c>
      <c r="N17" s="183">
        <f>SUM(N18:N19)</f>
        <v>27262395</v>
      </c>
      <c r="O17" s="184">
        <f t="shared" si="1"/>
        <v>433931324</v>
      </c>
      <c r="P17" s="186">
        <f t="shared" si="2"/>
        <v>453977252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85"/>
      <c r="J18" s="52">
        <v>119820860</v>
      </c>
      <c r="K18" s="52">
        <v>88139876</v>
      </c>
      <c r="L18" s="52">
        <v>64433237</v>
      </c>
      <c r="M18" s="52">
        <v>59567332</v>
      </c>
      <c r="N18" s="52">
        <v>25255015</v>
      </c>
      <c r="O18" s="184">
        <f t="shared" si="1"/>
        <v>357216320</v>
      </c>
      <c r="P18" s="186">
        <f t="shared" si="2"/>
        <v>357216320</v>
      </c>
    </row>
    <row r="19" spans="3:16" ht="30" customHeight="1">
      <c r="C19" s="28"/>
      <c r="D19" s="29"/>
      <c r="E19" s="31" t="s">
        <v>46</v>
      </c>
      <c r="F19" s="52">
        <v>7621850</v>
      </c>
      <c r="G19" s="52">
        <v>12424078</v>
      </c>
      <c r="H19" s="184">
        <f t="shared" si="0"/>
        <v>20045928</v>
      </c>
      <c r="I19" s="85"/>
      <c r="J19" s="52">
        <v>29826515</v>
      </c>
      <c r="K19" s="52">
        <v>23540189</v>
      </c>
      <c r="L19" s="52">
        <v>11466234</v>
      </c>
      <c r="M19" s="52">
        <v>9874686</v>
      </c>
      <c r="N19" s="52">
        <v>2007380</v>
      </c>
      <c r="O19" s="184">
        <f t="shared" si="1"/>
        <v>76715004</v>
      </c>
      <c r="P19" s="186">
        <f t="shared" si="2"/>
        <v>96760932</v>
      </c>
    </row>
    <row r="20" spans="3:16" ht="30" customHeight="1">
      <c r="C20" s="28"/>
      <c r="D20" s="32" t="s">
        <v>47</v>
      </c>
      <c r="E20" s="33"/>
      <c r="F20" s="183">
        <f>SUM(F21:F24)</f>
        <v>162960</v>
      </c>
      <c r="G20" s="183">
        <f>SUM(G21:G24)</f>
        <v>661890</v>
      </c>
      <c r="H20" s="184">
        <f t="shared" si="0"/>
        <v>824850</v>
      </c>
      <c r="I20" s="185"/>
      <c r="J20" s="183">
        <f>SUM(J21:J24)</f>
        <v>10466962</v>
      </c>
      <c r="K20" s="183">
        <f>SUM(K21:K24)</f>
        <v>9404477</v>
      </c>
      <c r="L20" s="183">
        <f>SUM(L21:L24)</f>
        <v>27541651</v>
      </c>
      <c r="M20" s="183">
        <f>SUM(M21:M24)</f>
        <v>28778251</v>
      </c>
      <c r="N20" s="183">
        <f>SUM(N21:N24)</f>
        <v>13250500</v>
      </c>
      <c r="O20" s="184">
        <f t="shared" si="1"/>
        <v>89441841</v>
      </c>
      <c r="P20" s="186">
        <f t="shared" si="2"/>
        <v>90266691</v>
      </c>
    </row>
    <row r="21" spans="3:16" ht="30" customHeight="1">
      <c r="C21" s="28"/>
      <c r="D21" s="29"/>
      <c r="E21" s="31" t="s">
        <v>48</v>
      </c>
      <c r="F21" s="52">
        <v>67700</v>
      </c>
      <c r="G21" s="52">
        <v>548990</v>
      </c>
      <c r="H21" s="184">
        <f t="shared" si="0"/>
        <v>616690</v>
      </c>
      <c r="I21" s="85"/>
      <c r="J21" s="52">
        <v>7804812</v>
      </c>
      <c r="K21" s="52">
        <v>7777807</v>
      </c>
      <c r="L21" s="52">
        <v>25562311</v>
      </c>
      <c r="M21" s="52">
        <v>27081891</v>
      </c>
      <c r="N21" s="52">
        <v>12630900</v>
      </c>
      <c r="O21" s="184">
        <f t="shared" si="1"/>
        <v>80857721</v>
      </c>
      <c r="P21" s="186">
        <f t="shared" si="2"/>
        <v>81474411</v>
      </c>
    </row>
    <row r="22" spans="3:16" ht="30" customHeight="1">
      <c r="C22" s="28"/>
      <c r="D22" s="29"/>
      <c r="E22" s="34" t="s">
        <v>49</v>
      </c>
      <c r="F22" s="52">
        <v>95260</v>
      </c>
      <c r="G22" s="52">
        <v>112900</v>
      </c>
      <c r="H22" s="184">
        <f t="shared" si="0"/>
        <v>208160</v>
      </c>
      <c r="I22" s="85"/>
      <c r="J22" s="52">
        <v>2662150</v>
      </c>
      <c r="K22" s="52">
        <v>1626670</v>
      </c>
      <c r="L22" s="52">
        <v>1979340</v>
      </c>
      <c r="M22" s="52">
        <v>1696360</v>
      </c>
      <c r="N22" s="52">
        <v>619600</v>
      </c>
      <c r="O22" s="184">
        <f t="shared" si="1"/>
        <v>8584120</v>
      </c>
      <c r="P22" s="186">
        <f t="shared" si="2"/>
        <v>8792280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85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8433691</v>
      </c>
      <c r="G25" s="183">
        <f>SUM(G26:G28)</f>
        <v>9353090</v>
      </c>
      <c r="H25" s="184">
        <f t="shared" si="0"/>
        <v>17786781</v>
      </c>
      <c r="I25" s="185"/>
      <c r="J25" s="183">
        <f>SUM(J26:J28)</f>
        <v>16280261</v>
      </c>
      <c r="K25" s="183">
        <f>SUM(K26:K28)</f>
        <v>22344179</v>
      </c>
      <c r="L25" s="183">
        <f>SUM(L26:L28)</f>
        <v>16687709</v>
      </c>
      <c r="M25" s="183">
        <f>SUM(M26:M28)</f>
        <v>12713344</v>
      </c>
      <c r="N25" s="183">
        <f>SUM(N26:N28)</f>
        <v>5896186</v>
      </c>
      <c r="O25" s="184">
        <f t="shared" si="1"/>
        <v>73921679</v>
      </c>
      <c r="P25" s="186">
        <f t="shared" si="2"/>
        <v>91708460</v>
      </c>
    </row>
    <row r="26" spans="3:16" ht="30" customHeight="1">
      <c r="C26" s="28"/>
      <c r="D26" s="29"/>
      <c r="E26" s="34" t="s">
        <v>52</v>
      </c>
      <c r="F26" s="52">
        <v>5075020</v>
      </c>
      <c r="G26" s="52">
        <v>6916550</v>
      </c>
      <c r="H26" s="184">
        <f t="shared" si="0"/>
        <v>11991570</v>
      </c>
      <c r="I26" s="85"/>
      <c r="J26" s="52">
        <v>13772750</v>
      </c>
      <c r="K26" s="52">
        <v>19228440</v>
      </c>
      <c r="L26" s="52">
        <v>14377440</v>
      </c>
      <c r="M26" s="52">
        <v>11845940</v>
      </c>
      <c r="N26" s="52">
        <v>5550810</v>
      </c>
      <c r="O26" s="184">
        <f t="shared" si="1"/>
        <v>64775380</v>
      </c>
      <c r="P26" s="186">
        <f t="shared" si="2"/>
        <v>76766950</v>
      </c>
    </row>
    <row r="27" spans="3:16" ht="30" customHeight="1">
      <c r="C27" s="28"/>
      <c r="D27" s="29"/>
      <c r="E27" s="34" t="s">
        <v>53</v>
      </c>
      <c r="F27" s="52">
        <v>612230</v>
      </c>
      <c r="G27" s="52">
        <v>281170</v>
      </c>
      <c r="H27" s="184">
        <f t="shared" si="0"/>
        <v>893400</v>
      </c>
      <c r="I27" s="85"/>
      <c r="J27" s="52">
        <v>863190</v>
      </c>
      <c r="K27" s="52">
        <v>596200</v>
      </c>
      <c r="L27" s="52">
        <v>1005630</v>
      </c>
      <c r="M27" s="52">
        <v>374974</v>
      </c>
      <c r="N27" s="52">
        <v>134420</v>
      </c>
      <c r="O27" s="184">
        <f t="shared" si="1"/>
        <v>2974414</v>
      </c>
      <c r="P27" s="186">
        <f t="shared" si="2"/>
        <v>3867814</v>
      </c>
    </row>
    <row r="28" spans="3:16" ht="30" customHeight="1">
      <c r="C28" s="28"/>
      <c r="D28" s="29"/>
      <c r="E28" s="34" t="s">
        <v>54</v>
      </c>
      <c r="F28" s="52">
        <v>2746441</v>
      </c>
      <c r="G28" s="52">
        <v>2155370</v>
      </c>
      <c r="H28" s="184">
        <f t="shared" si="0"/>
        <v>4901811</v>
      </c>
      <c r="I28" s="85"/>
      <c r="J28" s="52">
        <v>1644321</v>
      </c>
      <c r="K28" s="52">
        <v>2519539</v>
      </c>
      <c r="L28" s="52">
        <v>1304639</v>
      </c>
      <c r="M28" s="52">
        <v>492430</v>
      </c>
      <c r="N28" s="52">
        <v>210956</v>
      </c>
      <c r="O28" s="184">
        <f t="shared" si="1"/>
        <v>6171885</v>
      </c>
      <c r="P28" s="186">
        <f t="shared" si="2"/>
        <v>11073696</v>
      </c>
    </row>
    <row r="29" spans="3:16" ht="30" customHeight="1">
      <c r="C29" s="28"/>
      <c r="D29" s="36" t="s">
        <v>55</v>
      </c>
      <c r="E29" s="37"/>
      <c r="F29" s="52">
        <v>1383257</v>
      </c>
      <c r="G29" s="52">
        <v>1281617</v>
      </c>
      <c r="H29" s="184">
        <f t="shared" si="0"/>
        <v>2664874</v>
      </c>
      <c r="I29" s="85"/>
      <c r="J29" s="52">
        <v>13306008</v>
      </c>
      <c r="K29" s="52">
        <v>13605248</v>
      </c>
      <c r="L29" s="52">
        <v>11002366</v>
      </c>
      <c r="M29" s="52">
        <v>13731920</v>
      </c>
      <c r="N29" s="52">
        <v>9438505</v>
      </c>
      <c r="O29" s="184">
        <f t="shared" si="1"/>
        <v>61084047</v>
      </c>
      <c r="P29" s="186">
        <f t="shared" si="2"/>
        <v>63748921</v>
      </c>
    </row>
    <row r="30" spans="3:16" ht="30" customHeight="1" thickBot="1">
      <c r="C30" s="38"/>
      <c r="D30" s="39" t="s">
        <v>56</v>
      </c>
      <c r="E30" s="40"/>
      <c r="F30" s="54">
        <v>5173200</v>
      </c>
      <c r="G30" s="54">
        <v>5366727</v>
      </c>
      <c r="H30" s="187">
        <f t="shared" si="0"/>
        <v>10539927</v>
      </c>
      <c r="I30" s="86"/>
      <c r="J30" s="54">
        <v>43169909</v>
      </c>
      <c r="K30" s="54">
        <v>24267343</v>
      </c>
      <c r="L30" s="54">
        <v>17340281</v>
      </c>
      <c r="M30" s="54">
        <v>13055559</v>
      </c>
      <c r="N30" s="54">
        <v>5092530</v>
      </c>
      <c r="O30" s="187">
        <f t="shared" si="1"/>
        <v>102925622</v>
      </c>
      <c r="P30" s="188">
        <f t="shared" si="2"/>
        <v>113465549</v>
      </c>
    </row>
    <row r="31" spans="3:16" ht="30" customHeight="1">
      <c r="C31" s="25" t="s">
        <v>57</v>
      </c>
      <c r="D31" s="41"/>
      <c r="E31" s="42"/>
      <c r="F31" s="179">
        <f>SUM(F32:F40)</f>
        <v>973350</v>
      </c>
      <c r="G31" s="179">
        <f>SUM(G32:G40)</f>
        <v>2159920</v>
      </c>
      <c r="H31" s="180">
        <f t="shared" si="0"/>
        <v>3133270</v>
      </c>
      <c r="I31" s="181"/>
      <c r="J31" s="179">
        <f>SUM(J32:J40)</f>
        <v>115952503</v>
      </c>
      <c r="K31" s="179">
        <f>SUM(K32:K40)</f>
        <v>104979991</v>
      </c>
      <c r="L31" s="179">
        <f>SUM(L32:L40)</f>
        <v>122076190</v>
      </c>
      <c r="M31" s="179">
        <f>SUM(M32:M40)</f>
        <v>149848574</v>
      </c>
      <c r="N31" s="179">
        <f>SUM(N32:N40)</f>
        <v>89048519</v>
      </c>
      <c r="O31" s="180">
        <f t="shared" si="1"/>
        <v>581905777</v>
      </c>
      <c r="P31" s="182">
        <f t="shared" si="2"/>
        <v>585039047</v>
      </c>
    </row>
    <row r="32" spans="3:16" ht="30" customHeight="1">
      <c r="C32" s="43"/>
      <c r="D32" s="36" t="s">
        <v>58</v>
      </c>
      <c r="E32" s="37"/>
      <c r="F32" s="100">
        <v>0</v>
      </c>
      <c r="G32" s="100">
        <v>0</v>
      </c>
      <c r="H32" s="189">
        <f t="shared" si="0"/>
        <v>0</v>
      </c>
      <c r="I32" s="53"/>
      <c r="J32" s="100">
        <v>7034480</v>
      </c>
      <c r="K32" s="100">
        <v>18058800</v>
      </c>
      <c r="L32" s="100">
        <v>20961450</v>
      </c>
      <c r="M32" s="100">
        <v>19937810</v>
      </c>
      <c r="N32" s="100">
        <v>4684890</v>
      </c>
      <c r="O32" s="189">
        <f t="shared" si="1"/>
        <v>70677430</v>
      </c>
      <c r="P32" s="190">
        <f t="shared" si="2"/>
        <v>70677430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0</v>
      </c>
      <c r="K33" s="52">
        <v>140850</v>
      </c>
      <c r="L33" s="52">
        <v>0</v>
      </c>
      <c r="M33" s="52">
        <v>0</v>
      </c>
      <c r="N33" s="52">
        <v>0</v>
      </c>
      <c r="O33" s="184">
        <f t="shared" si="1"/>
        <v>140850</v>
      </c>
      <c r="P33" s="186">
        <f t="shared" si="2"/>
        <v>140850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54342013</v>
      </c>
      <c r="K34" s="52">
        <v>40982572</v>
      </c>
      <c r="L34" s="52">
        <v>26663510</v>
      </c>
      <c r="M34" s="52">
        <v>18408514</v>
      </c>
      <c r="N34" s="52">
        <v>8140100</v>
      </c>
      <c r="O34" s="184">
        <f t="shared" si="1"/>
        <v>148536709</v>
      </c>
      <c r="P34" s="186">
        <f t="shared" si="2"/>
        <v>148536709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219790</v>
      </c>
      <c r="H35" s="183">
        <f t="shared" si="0"/>
        <v>219790</v>
      </c>
      <c r="I35" s="85"/>
      <c r="J35" s="52">
        <v>4326510</v>
      </c>
      <c r="K35" s="52">
        <v>3354989</v>
      </c>
      <c r="L35" s="52">
        <v>7087830</v>
      </c>
      <c r="M35" s="52">
        <v>6578320</v>
      </c>
      <c r="N35" s="52">
        <v>5087089</v>
      </c>
      <c r="O35" s="184">
        <f t="shared" si="1"/>
        <v>26434738</v>
      </c>
      <c r="P35" s="186">
        <f t="shared" si="2"/>
        <v>26654528</v>
      </c>
    </row>
    <row r="36" spans="3:16" ht="30" customHeight="1">
      <c r="C36" s="28"/>
      <c r="D36" s="36" t="s">
        <v>61</v>
      </c>
      <c r="E36" s="37"/>
      <c r="F36" s="52">
        <v>973350</v>
      </c>
      <c r="G36" s="52">
        <v>1419400</v>
      </c>
      <c r="H36" s="183">
        <f t="shared" si="0"/>
        <v>2392750</v>
      </c>
      <c r="I36" s="85"/>
      <c r="J36" s="52">
        <v>14129460</v>
      </c>
      <c r="K36" s="52">
        <v>10480390</v>
      </c>
      <c r="L36" s="52">
        <v>14424530</v>
      </c>
      <c r="M36" s="52">
        <v>8459970</v>
      </c>
      <c r="N36" s="52">
        <v>1473450</v>
      </c>
      <c r="O36" s="184">
        <f t="shared" si="1"/>
        <v>48967800</v>
      </c>
      <c r="P36" s="186">
        <f t="shared" si="2"/>
        <v>51360550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520730</v>
      </c>
      <c r="H37" s="183">
        <f t="shared" si="0"/>
        <v>520730</v>
      </c>
      <c r="I37" s="53"/>
      <c r="J37" s="52">
        <v>35239030</v>
      </c>
      <c r="K37" s="52">
        <v>29865250</v>
      </c>
      <c r="L37" s="52">
        <v>27588180</v>
      </c>
      <c r="M37" s="52">
        <v>16657000</v>
      </c>
      <c r="N37" s="52">
        <v>8080500</v>
      </c>
      <c r="O37" s="184">
        <f t="shared" si="1"/>
        <v>117429960</v>
      </c>
      <c r="P37" s="186">
        <f t="shared" si="2"/>
        <v>117950690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58" t="s">
        <v>64</v>
      </c>
      <c r="E39" s="165"/>
      <c r="F39" s="52">
        <v>0</v>
      </c>
      <c r="G39" s="52">
        <v>0</v>
      </c>
      <c r="H39" s="184">
        <f t="shared" si="0"/>
        <v>0</v>
      </c>
      <c r="I39" s="53"/>
      <c r="J39" s="52">
        <v>262960</v>
      </c>
      <c r="K39" s="52">
        <v>853260</v>
      </c>
      <c r="L39" s="52">
        <v>24505810</v>
      </c>
      <c r="M39" s="52">
        <v>77066390</v>
      </c>
      <c r="N39" s="52">
        <v>60125150</v>
      </c>
      <c r="O39" s="184">
        <f t="shared" si="1"/>
        <v>162813570</v>
      </c>
      <c r="P39" s="186">
        <f t="shared" si="2"/>
        <v>162813570</v>
      </c>
    </row>
    <row r="40" spans="3:16" ht="30" customHeight="1" thickBot="1">
      <c r="C40" s="38"/>
      <c r="D40" s="160" t="s">
        <v>65</v>
      </c>
      <c r="E40" s="161"/>
      <c r="F40" s="101">
        <v>0</v>
      </c>
      <c r="G40" s="101">
        <v>0</v>
      </c>
      <c r="H40" s="191">
        <f t="shared" si="0"/>
        <v>0</v>
      </c>
      <c r="I40" s="55"/>
      <c r="J40" s="101">
        <v>618050</v>
      </c>
      <c r="K40" s="101">
        <v>1243880</v>
      </c>
      <c r="L40" s="101">
        <v>844880</v>
      </c>
      <c r="M40" s="101">
        <v>2740570</v>
      </c>
      <c r="N40" s="101">
        <v>1457340</v>
      </c>
      <c r="O40" s="191">
        <f t="shared" si="1"/>
        <v>6904720</v>
      </c>
      <c r="P40" s="192">
        <f t="shared" si="2"/>
        <v>6904720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44501364</v>
      </c>
      <c r="K41" s="179">
        <f>SUM(K42:K45)</f>
        <v>44122965</v>
      </c>
      <c r="L41" s="179">
        <f>SUM(L42:L45)</f>
        <v>120327865</v>
      </c>
      <c r="M41" s="179">
        <f>SUM(M42:M45)</f>
        <v>292907893</v>
      </c>
      <c r="N41" s="179">
        <f>SUM(N42:N45)</f>
        <v>184629524</v>
      </c>
      <c r="O41" s="180">
        <f t="shared" si="1"/>
        <v>686489611</v>
      </c>
      <c r="P41" s="182">
        <f t="shared" si="2"/>
        <v>686489611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671630</v>
      </c>
      <c r="K42" s="52">
        <v>2493300</v>
      </c>
      <c r="L42" s="52">
        <v>52457537</v>
      </c>
      <c r="M42" s="52">
        <v>146939294</v>
      </c>
      <c r="N42" s="52">
        <f>105383919+308920</f>
        <v>105692839</v>
      </c>
      <c r="O42" s="184">
        <f>SUM(I42:N42)</f>
        <v>308254600</v>
      </c>
      <c r="P42" s="186">
        <f>SUM(O42,H42)</f>
        <v>308254600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42300494</v>
      </c>
      <c r="K43" s="52">
        <v>36315575</v>
      </c>
      <c r="L43" s="52">
        <v>55527038</v>
      </c>
      <c r="M43" s="52">
        <v>77360878</v>
      </c>
      <c r="N43" s="52">
        <v>34468638</v>
      </c>
      <c r="O43" s="184">
        <f>SUM(I43:N43)</f>
        <v>245972623</v>
      </c>
      <c r="P43" s="186">
        <f>SUM(O43,H43)</f>
        <v>245972623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84">
        <f t="shared" si="0"/>
        <v>0</v>
      </c>
      <c r="I44" s="53"/>
      <c r="J44" s="52">
        <v>0</v>
      </c>
      <c r="K44" s="52">
        <v>520420</v>
      </c>
      <c r="L44" s="52">
        <v>1235320</v>
      </c>
      <c r="M44" s="52">
        <v>4971180</v>
      </c>
      <c r="N44" s="52">
        <v>2473800</v>
      </c>
      <c r="O44" s="184">
        <f>SUM(I44:N44)</f>
        <v>9200720</v>
      </c>
      <c r="P44" s="186">
        <f>SUM(O44,H44)</f>
        <v>9200720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1529240</v>
      </c>
      <c r="K45" s="54">
        <v>4793670</v>
      </c>
      <c r="L45" s="54">
        <v>11107970</v>
      </c>
      <c r="M45" s="54">
        <v>63636541</v>
      </c>
      <c r="N45" s="54">
        <v>41994247</v>
      </c>
      <c r="O45" s="201">
        <f>SUM(I45:N45)</f>
        <v>123061668</v>
      </c>
      <c r="P45" s="202">
        <f>SUM(O45,H45)</f>
        <v>123061668</v>
      </c>
    </row>
    <row r="46" spans="3:16" ht="30" customHeight="1" thickBot="1">
      <c r="C46" s="162" t="s">
        <v>70</v>
      </c>
      <c r="D46" s="163"/>
      <c r="E46" s="163"/>
      <c r="F46" s="197">
        <f>SUM(F10,F31,F41)</f>
        <v>26503798</v>
      </c>
      <c r="G46" s="197">
        <f>SUM(G10,G31,G41)</f>
        <v>37236648</v>
      </c>
      <c r="H46" s="198">
        <f t="shared" si="0"/>
        <v>63740446</v>
      </c>
      <c r="I46" s="199"/>
      <c r="J46" s="197">
        <f>SUM(J10,J31,J41)</f>
        <v>452702705</v>
      </c>
      <c r="K46" s="197">
        <f>SUM(K10,K31,K41)</f>
        <v>371398108</v>
      </c>
      <c r="L46" s="197">
        <f>SUM(L10,L31,L41)</f>
        <v>422389525</v>
      </c>
      <c r="M46" s="197">
        <f>SUM(M10,M31,M41)</f>
        <v>617179652</v>
      </c>
      <c r="N46" s="197">
        <f>SUM(N10,N31,N41)</f>
        <v>361128283</v>
      </c>
      <c r="O46" s="198">
        <f t="shared" si="1"/>
        <v>2224798273</v>
      </c>
      <c r="P46" s="200">
        <f t="shared" si="2"/>
        <v>2288538719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23225051</v>
      </c>
      <c r="G48" s="179">
        <f>SUM(G49,G55,G58,G63,G67,G68)</f>
        <v>31861848</v>
      </c>
      <c r="H48" s="180">
        <f t="shared" si="0"/>
        <v>55086899</v>
      </c>
      <c r="I48" s="181"/>
      <c r="J48" s="179">
        <f>SUM(J49,J55,J58,J63,J67,J68)</f>
        <v>265077525</v>
      </c>
      <c r="K48" s="179">
        <f>SUM(K49,K55,K58,K63,K67,K68)</f>
        <v>200703737</v>
      </c>
      <c r="L48" s="179">
        <f>SUM(L49,L55,L58,L63,L67,L68)</f>
        <v>162105622</v>
      </c>
      <c r="M48" s="179">
        <f>SUM(M49,M55,M58,M63,M67,M68)</f>
        <v>156686367</v>
      </c>
      <c r="N48" s="179">
        <f>SUM(N49,N55,N58,N63,N67,N68)</f>
        <v>78592836</v>
      </c>
      <c r="O48" s="180">
        <f t="shared" si="1"/>
        <v>863166087</v>
      </c>
      <c r="P48" s="182">
        <f t="shared" si="2"/>
        <v>918252986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2458466</v>
      </c>
      <c r="G49" s="183">
        <f>SUM(G50:G54)</f>
        <v>5341008</v>
      </c>
      <c r="H49" s="184">
        <f t="shared" si="0"/>
        <v>7799474</v>
      </c>
      <c r="I49" s="185"/>
      <c r="J49" s="183">
        <f>SUM(J50:J54)</f>
        <v>52949198</v>
      </c>
      <c r="K49" s="183">
        <f>SUM(K50:K54)</f>
        <v>36395743</v>
      </c>
      <c r="L49" s="183">
        <f>SUM(L50:L54)</f>
        <v>28085466</v>
      </c>
      <c r="M49" s="183">
        <f>SUM(M50:M54)</f>
        <v>32654181</v>
      </c>
      <c r="N49" s="183">
        <f>SUM(N50:N54)</f>
        <v>23649552</v>
      </c>
      <c r="O49" s="184">
        <f t="shared" si="1"/>
        <v>173734140</v>
      </c>
      <c r="P49" s="186">
        <f t="shared" si="2"/>
        <v>181533614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85"/>
      <c r="J50" s="52">
        <v>32870640</v>
      </c>
      <c r="K50" s="52">
        <v>19744436</v>
      </c>
      <c r="L50" s="52">
        <v>16289570</v>
      </c>
      <c r="M50" s="52">
        <v>17352363</v>
      </c>
      <c r="N50" s="52">
        <v>13140034</v>
      </c>
      <c r="O50" s="184">
        <f t="shared" si="1"/>
        <v>99397043</v>
      </c>
      <c r="P50" s="186">
        <f t="shared" si="2"/>
        <v>99397043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57249</v>
      </c>
      <c r="H51" s="184">
        <f t="shared" si="0"/>
        <v>57249</v>
      </c>
      <c r="I51" s="85"/>
      <c r="J51" s="52">
        <v>168453</v>
      </c>
      <c r="K51" s="52">
        <v>341725</v>
      </c>
      <c r="L51" s="52">
        <v>1348444</v>
      </c>
      <c r="M51" s="52">
        <v>2474384</v>
      </c>
      <c r="N51" s="52">
        <v>3253082</v>
      </c>
      <c r="O51" s="184">
        <f t="shared" si="1"/>
        <v>7586088</v>
      </c>
      <c r="P51" s="186">
        <f t="shared" si="2"/>
        <v>7643337</v>
      </c>
    </row>
    <row r="52" spans="3:16" ht="30" customHeight="1">
      <c r="C52" s="28"/>
      <c r="D52" s="29"/>
      <c r="E52" s="31" t="s">
        <v>41</v>
      </c>
      <c r="F52" s="52">
        <v>1133222</v>
      </c>
      <c r="G52" s="52">
        <v>2592991</v>
      </c>
      <c r="H52" s="184">
        <f t="shared" si="0"/>
        <v>3726213</v>
      </c>
      <c r="I52" s="85"/>
      <c r="J52" s="52">
        <v>8637402</v>
      </c>
      <c r="K52" s="52">
        <v>6991980</v>
      </c>
      <c r="L52" s="52">
        <v>4516680</v>
      </c>
      <c r="M52" s="52">
        <v>6670705</v>
      </c>
      <c r="N52" s="52">
        <v>4726361</v>
      </c>
      <c r="O52" s="184">
        <f t="shared" si="1"/>
        <v>31543128</v>
      </c>
      <c r="P52" s="186">
        <f t="shared" si="2"/>
        <v>35269341</v>
      </c>
    </row>
    <row r="53" spans="3:16" ht="30" customHeight="1">
      <c r="C53" s="28"/>
      <c r="D53" s="29"/>
      <c r="E53" s="31" t="s">
        <v>42</v>
      </c>
      <c r="F53" s="52">
        <v>901967</v>
      </c>
      <c r="G53" s="52">
        <v>2169071</v>
      </c>
      <c r="H53" s="184">
        <f t="shared" si="0"/>
        <v>3071038</v>
      </c>
      <c r="I53" s="85"/>
      <c r="J53" s="52">
        <v>6208566</v>
      </c>
      <c r="K53" s="52">
        <v>4442292</v>
      </c>
      <c r="L53" s="52">
        <v>2617126</v>
      </c>
      <c r="M53" s="52">
        <v>3063065</v>
      </c>
      <c r="N53" s="52">
        <v>1176791</v>
      </c>
      <c r="O53" s="184">
        <f t="shared" si="1"/>
        <v>17507840</v>
      </c>
      <c r="P53" s="186">
        <f t="shared" si="2"/>
        <v>20578878</v>
      </c>
    </row>
    <row r="54" spans="3:16" ht="30" customHeight="1">
      <c r="C54" s="28"/>
      <c r="D54" s="29"/>
      <c r="E54" s="31" t="s">
        <v>43</v>
      </c>
      <c r="F54" s="52">
        <v>423277</v>
      </c>
      <c r="G54" s="52">
        <v>521697</v>
      </c>
      <c r="H54" s="184">
        <f t="shared" si="0"/>
        <v>944974</v>
      </c>
      <c r="I54" s="85"/>
      <c r="J54" s="52">
        <v>5064137</v>
      </c>
      <c r="K54" s="52">
        <v>4875310</v>
      </c>
      <c r="L54" s="52">
        <v>3313646</v>
      </c>
      <c r="M54" s="52">
        <v>3093664</v>
      </c>
      <c r="N54" s="52">
        <v>1353284</v>
      </c>
      <c r="O54" s="184">
        <f t="shared" si="1"/>
        <v>17700041</v>
      </c>
      <c r="P54" s="186">
        <f t="shared" si="2"/>
        <v>18645015</v>
      </c>
    </row>
    <row r="55" spans="3:16" ht="30" customHeight="1">
      <c r="C55" s="28"/>
      <c r="D55" s="32" t="s">
        <v>44</v>
      </c>
      <c r="E55" s="33"/>
      <c r="F55" s="183">
        <f>SUM(F56:F57)</f>
        <v>6774937</v>
      </c>
      <c r="G55" s="183">
        <f>SUM(G56:G57)</f>
        <v>11083942</v>
      </c>
      <c r="H55" s="184">
        <f t="shared" si="0"/>
        <v>17858879</v>
      </c>
      <c r="I55" s="185"/>
      <c r="J55" s="183">
        <f>SUM(J56:J57)</f>
        <v>133334212</v>
      </c>
      <c r="K55" s="183">
        <f>SUM(K56:K57)</f>
        <v>99655944</v>
      </c>
      <c r="L55" s="183">
        <f>SUM(L56:L57)</f>
        <v>67684952</v>
      </c>
      <c r="M55" s="183">
        <f>SUM(M56:M57)</f>
        <v>61619495</v>
      </c>
      <c r="N55" s="183">
        <f>SUM(N56:N57)</f>
        <v>24400629</v>
      </c>
      <c r="O55" s="184">
        <f t="shared" si="1"/>
        <v>386695232</v>
      </c>
      <c r="P55" s="186">
        <f t="shared" si="2"/>
        <v>404554111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85"/>
      <c r="J56" s="52">
        <v>106737836</v>
      </c>
      <c r="K56" s="52">
        <v>78691054</v>
      </c>
      <c r="L56" s="52">
        <v>57467513</v>
      </c>
      <c r="M56" s="52">
        <v>52914823</v>
      </c>
      <c r="N56" s="52">
        <v>22593987</v>
      </c>
      <c r="O56" s="184">
        <f t="shared" si="1"/>
        <v>318405213</v>
      </c>
      <c r="P56" s="186">
        <f t="shared" si="2"/>
        <v>318405213</v>
      </c>
    </row>
    <row r="57" spans="3:16" ht="30" customHeight="1">
      <c r="C57" s="28"/>
      <c r="D57" s="29"/>
      <c r="E57" s="31" t="s">
        <v>46</v>
      </c>
      <c r="F57" s="52">
        <v>6774937</v>
      </c>
      <c r="G57" s="52">
        <v>11083942</v>
      </c>
      <c r="H57" s="184">
        <f t="shared" si="0"/>
        <v>17858879</v>
      </c>
      <c r="I57" s="85"/>
      <c r="J57" s="52">
        <v>26596376</v>
      </c>
      <c r="K57" s="52">
        <v>20964890</v>
      </c>
      <c r="L57" s="52">
        <v>10217439</v>
      </c>
      <c r="M57" s="52">
        <v>8704672</v>
      </c>
      <c r="N57" s="52">
        <v>1806642</v>
      </c>
      <c r="O57" s="184">
        <f t="shared" si="1"/>
        <v>68290019</v>
      </c>
      <c r="P57" s="186">
        <f t="shared" si="2"/>
        <v>86148898</v>
      </c>
    </row>
    <row r="58" spans="3:16" ht="30" customHeight="1">
      <c r="C58" s="28"/>
      <c r="D58" s="32" t="s">
        <v>47</v>
      </c>
      <c r="E58" s="33"/>
      <c r="F58" s="183">
        <f>SUM(F59:F62)</f>
        <v>139627</v>
      </c>
      <c r="G58" s="183">
        <f>SUM(G59:G62)</f>
        <v>595701</v>
      </c>
      <c r="H58" s="184">
        <f t="shared" si="0"/>
        <v>735328</v>
      </c>
      <c r="I58" s="185"/>
      <c r="J58" s="183">
        <f>SUM(J59:J62)</f>
        <v>9250356</v>
      </c>
      <c r="K58" s="183">
        <f>SUM(K59:K62)</f>
        <v>8408555</v>
      </c>
      <c r="L58" s="183">
        <f>SUM(L59:L62)</f>
        <v>24485164</v>
      </c>
      <c r="M58" s="183">
        <f>SUM(M59:M62)</f>
        <v>25735467</v>
      </c>
      <c r="N58" s="183">
        <f>SUM(N59:N62)</f>
        <v>11803795</v>
      </c>
      <c r="O58" s="184">
        <f t="shared" si="1"/>
        <v>79683337</v>
      </c>
      <c r="P58" s="186">
        <f t="shared" si="2"/>
        <v>80418665</v>
      </c>
    </row>
    <row r="59" spans="3:16" ht="30" customHeight="1">
      <c r="C59" s="28"/>
      <c r="D59" s="29"/>
      <c r="E59" s="31" t="s">
        <v>48</v>
      </c>
      <c r="F59" s="52">
        <v>60930</v>
      </c>
      <c r="G59" s="52">
        <v>494091</v>
      </c>
      <c r="H59" s="184">
        <f t="shared" si="0"/>
        <v>555021</v>
      </c>
      <c r="I59" s="85"/>
      <c r="J59" s="52">
        <v>6919847</v>
      </c>
      <c r="K59" s="52">
        <v>6944552</v>
      </c>
      <c r="L59" s="52">
        <v>22767540</v>
      </c>
      <c r="M59" s="52">
        <v>24208743</v>
      </c>
      <c r="N59" s="52">
        <v>11252243</v>
      </c>
      <c r="O59" s="184">
        <f t="shared" si="1"/>
        <v>72092925</v>
      </c>
      <c r="P59" s="186">
        <f t="shared" si="2"/>
        <v>72647946</v>
      </c>
    </row>
    <row r="60" spans="3:16" ht="30" customHeight="1">
      <c r="C60" s="28"/>
      <c r="D60" s="29"/>
      <c r="E60" s="34" t="s">
        <v>49</v>
      </c>
      <c r="F60" s="52">
        <v>78697</v>
      </c>
      <c r="G60" s="52">
        <v>101610</v>
      </c>
      <c r="H60" s="184">
        <f t="shared" si="0"/>
        <v>180307</v>
      </c>
      <c r="I60" s="85"/>
      <c r="J60" s="52">
        <v>2330509</v>
      </c>
      <c r="K60" s="52">
        <v>1464003</v>
      </c>
      <c r="L60" s="52">
        <v>1717624</v>
      </c>
      <c r="M60" s="52">
        <v>1526724</v>
      </c>
      <c r="N60" s="52">
        <v>551552</v>
      </c>
      <c r="O60" s="184">
        <f t="shared" si="1"/>
        <v>7590412</v>
      </c>
      <c r="P60" s="186">
        <f t="shared" si="2"/>
        <v>7770719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85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SUM(F64:F66)</f>
        <v>7454385</v>
      </c>
      <c r="G63" s="183">
        <f>SUM(G64:G66)</f>
        <v>8355534</v>
      </c>
      <c r="H63" s="184">
        <f t="shared" si="0"/>
        <v>15809919</v>
      </c>
      <c r="I63" s="185"/>
      <c r="J63" s="183">
        <f>SUM(J64:J66)</f>
        <v>14513363</v>
      </c>
      <c r="K63" s="183">
        <f>SUM(K64:K66)</f>
        <v>19897447</v>
      </c>
      <c r="L63" s="183">
        <f>SUM(L64:L66)</f>
        <v>14855157</v>
      </c>
      <c r="M63" s="183">
        <f>SUM(M64:M66)</f>
        <v>11304089</v>
      </c>
      <c r="N63" s="183">
        <f>SUM(N64:N66)</f>
        <v>5263396</v>
      </c>
      <c r="O63" s="184">
        <f t="shared" si="1"/>
        <v>65833452</v>
      </c>
      <c r="P63" s="186">
        <f t="shared" si="2"/>
        <v>81643371</v>
      </c>
    </row>
    <row r="64" spans="3:16" ht="30" customHeight="1">
      <c r="C64" s="28"/>
      <c r="D64" s="29"/>
      <c r="E64" s="34" t="s">
        <v>52</v>
      </c>
      <c r="F64" s="52">
        <v>4519617</v>
      </c>
      <c r="G64" s="52">
        <v>6188753</v>
      </c>
      <c r="H64" s="184">
        <f t="shared" si="0"/>
        <v>10708370</v>
      </c>
      <c r="I64" s="85"/>
      <c r="J64" s="52">
        <v>12273833</v>
      </c>
      <c r="K64" s="52">
        <v>17122062</v>
      </c>
      <c r="L64" s="52">
        <v>12806030</v>
      </c>
      <c r="M64" s="52">
        <v>10545448</v>
      </c>
      <c r="N64" s="52">
        <v>4953654</v>
      </c>
      <c r="O64" s="184">
        <f t="shared" si="1"/>
        <v>57701027</v>
      </c>
      <c r="P64" s="186">
        <f t="shared" si="2"/>
        <v>68409397</v>
      </c>
    </row>
    <row r="65" spans="3:16" ht="30" customHeight="1">
      <c r="C65" s="28"/>
      <c r="D65" s="29"/>
      <c r="E65" s="34" t="s">
        <v>53</v>
      </c>
      <c r="F65" s="52">
        <v>549379</v>
      </c>
      <c r="G65" s="52">
        <v>247993</v>
      </c>
      <c r="H65" s="184">
        <f t="shared" si="0"/>
        <v>797372</v>
      </c>
      <c r="I65" s="85"/>
      <c r="J65" s="52">
        <v>775243</v>
      </c>
      <c r="K65" s="52">
        <v>533400</v>
      </c>
      <c r="L65" s="52">
        <v>875953</v>
      </c>
      <c r="M65" s="52">
        <v>324584</v>
      </c>
      <c r="N65" s="52">
        <v>120978</v>
      </c>
      <c r="O65" s="184">
        <f t="shared" si="1"/>
        <v>2630158</v>
      </c>
      <c r="P65" s="186">
        <f t="shared" si="2"/>
        <v>3427530</v>
      </c>
    </row>
    <row r="66" spans="3:16" ht="30" customHeight="1">
      <c r="C66" s="28"/>
      <c r="D66" s="29"/>
      <c r="E66" s="34" t="s">
        <v>54</v>
      </c>
      <c r="F66" s="52">
        <v>2385389</v>
      </c>
      <c r="G66" s="52">
        <v>1918788</v>
      </c>
      <c r="H66" s="184">
        <f t="shared" si="0"/>
        <v>4304177</v>
      </c>
      <c r="I66" s="85"/>
      <c r="J66" s="52">
        <v>1464287</v>
      </c>
      <c r="K66" s="52">
        <v>2241985</v>
      </c>
      <c r="L66" s="52">
        <v>1173174</v>
      </c>
      <c r="M66" s="52">
        <v>434057</v>
      </c>
      <c r="N66" s="52">
        <v>188764</v>
      </c>
      <c r="O66" s="184">
        <f t="shared" si="1"/>
        <v>5502267</v>
      </c>
      <c r="P66" s="186">
        <f t="shared" si="2"/>
        <v>9806444</v>
      </c>
    </row>
    <row r="67" spans="3:16" ht="30" customHeight="1">
      <c r="C67" s="28"/>
      <c r="D67" s="36" t="s">
        <v>55</v>
      </c>
      <c r="E67" s="37"/>
      <c r="F67" s="52">
        <v>1224436</v>
      </c>
      <c r="G67" s="52">
        <v>1118936</v>
      </c>
      <c r="H67" s="184">
        <f t="shared" si="0"/>
        <v>2343372</v>
      </c>
      <c r="I67" s="85"/>
      <c r="J67" s="52">
        <v>11860487</v>
      </c>
      <c r="K67" s="52">
        <v>12078705</v>
      </c>
      <c r="L67" s="52">
        <v>9654602</v>
      </c>
      <c r="M67" s="52">
        <v>12317576</v>
      </c>
      <c r="N67" s="52">
        <v>8382934</v>
      </c>
      <c r="O67" s="184">
        <f t="shared" si="1"/>
        <v>54294304</v>
      </c>
      <c r="P67" s="186">
        <f t="shared" si="2"/>
        <v>56637676</v>
      </c>
    </row>
    <row r="68" spans="3:16" ht="30" customHeight="1" thickBot="1">
      <c r="C68" s="38"/>
      <c r="D68" s="39" t="s">
        <v>56</v>
      </c>
      <c r="E68" s="40"/>
      <c r="F68" s="54">
        <v>5173200</v>
      </c>
      <c r="G68" s="54">
        <v>5366727</v>
      </c>
      <c r="H68" s="187">
        <f t="shared" si="0"/>
        <v>10539927</v>
      </c>
      <c r="I68" s="86"/>
      <c r="J68" s="54">
        <v>43169909</v>
      </c>
      <c r="K68" s="54">
        <v>24267343</v>
      </c>
      <c r="L68" s="54">
        <v>17340281</v>
      </c>
      <c r="M68" s="54">
        <v>13055559</v>
      </c>
      <c r="N68" s="54">
        <v>5092530</v>
      </c>
      <c r="O68" s="187">
        <f t="shared" si="1"/>
        <v>102925622</v>
      </c>
      <c r="P68" s="188">
        <f t="shared" si="2"/>
        <v>113465549</v>
      </c>
    </row>
    <row r="69" spans="3:16" ht="30" customHeight="1">
      <c r="C69" s="25" t="s">
        <v>57</v>
      </c>
      <c r="D69" s="41"/>
      <c r="E69" s="42"/>
      <c r="F69" s="179">
        <f>SUM(F70:F78)</f>
        <v>844731</v>
      </c>
      <c r="G69" s="179">
        <f>SUM(G70:G78)</f>
        <v>1925944</v>
      </c>
      <c r="H69" s="180">
        <f t="shared" si="0"/>
        <v>2770675</v>
      </c>
      <c r="I69" s="181"/>
      <c r="J69" s="179">
        <f>SUM(J70:J78)</f>
        <v>103333922</v>
      </c>
      <c r="K69" s="179">
        <f>SUM(K70:K78)</f>
        <v>93796132</v>
      </c>
      <c r="L69" s="179">
        <f>SUM(L70:L78)</f>
        <v>108713067</v>
      </c>
      <c r="M69" s="179">
        <f>SUM(M70:M78)</f>
        <v>133748998</v>
      </c>
      <c r="N69" s="179">
        <f>SUM(N70:N78)</f>
        <v>79405711</v>
      </c>
      <c r="O69" s="180">
        <f t="shared" si="1"/>
        <v>518997830</v>
      </c>
      <c r="P69" s="182">
        <f t="shared" si="2"/>
        <v>521768505</v>
      </c>
    </row>
    <row r="70" spans="3:16" ht="30" customHeight="1">
      <c r="C70" s="43"/>
      <c r="D70" s="36" t="s">
        <v>58</v>
      </c>
      <c r="E70" s="37"/>
      <c r="F70" s="100">
        <v>0</v>
      </c>
      <c r="G70" s="100">
        <v>0</v>
      </c>
      <c r="H70" s="189">
        <f t="shared" si="0"/>
        <v>0</v>
      </c>
      <c r="I70" s="53"/>
      <c r="J70" s="100">
        <v>6260942</v>
      </c>
      <c r="K70" s="100">
        <v>16170892</v>
      </c>
      <c r="L70" s="100">
        <v>18601760</v>
      </c>
      <c r="M70" s="100">
        <v>17767468</v>
      </c>
      <c r="N70" s="100">
        <v>4144079</v>
      </c>
      <c r="O70" s="189">
        <f t="shared" si="1"/>
        <v>62945141</v>
      </c>
      <c r="P70" s="190">
        <f t="shared" si="2"/>
        <v>62945141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0</v>
      </c>
      <c r="K71" s="52">
        <v>126765</v>
      </c>
      <c r="L71" s="52">
        <v>0</v>
      </c>
      <c r="M71" s="52">
        <v>0</v>
      </c>
      <c r="N71" s="52">
        <v>0</v>
      </c>
      <c r="O71" s="184">
        <f t="shared" si="1"/>
        <v>126765</v>
      </c>
      <c r="P71" s="186">
        <f t="shared" si="2"/>
        <v>126765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48458650</v>
      </c>
      <c r="K72" s="52">
        <v>36576440</v>
      </c>
      <c r="L72" s="52">
        <v>23825687</v>
      </c>
      <c r="M72" s="52">
        <v>16479624</v>
      </c>
      <c r="N72" s="52">
        <v>7326090</v>
      </c>
      <c r="O72" s="184">
        <f t="shared" si="1"/>
        <v>132666491</v>
      </c>
      <c r="P72" s="186">
        <f t="shared" si="2"/>
        <v>132666491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197811</v>
      </c>
      <c r="H73" s="183">
        <f t="shared" si="0"/>
        <v>197811</v>
      </c>
      <c r="I73" s="85"/>
      <c r="J73" s="52">
        <v>3866001</v>
      </c>
      <c r="K73" s="52">
        <v>2985464</v>
      </c>
      <c r="L73" s="52">
        <v>6374751</v>
      </c>
      <c r="M73" s="52">
        <v>5920488</v>
      </c>
      <c r="N73" s="52">
        <v>4578380</v>
      </c>
      <c r="O73" s="184">
        <f t="shared" si="1"/>
        <v>23725084</v>
      </c>
      <c r="P73" s="186">
        <f t="shared" si="2"/>
        <v>23922895</v>
      </c>
    </row>
    <row r="74" spans="3:16" ht="30" customHeight="1">
      <c r="C74" s="28"/>
      <c r="D74" s="36" t="s">
        <v>61</v>
      </c>
      <c r="E74" s="37"/>
      <c r="F74" s="52">
        <v>844731</v>
      </c>
      <c r="G74" s="52">
        <v>1259476</v>
      </c>
      <c r="H74" s="183">
        <f t="shared" si="0"/>
        <v>2104207</v>
      </c>
      <c r="I74" s="85"/>
      <c r="J74" s="52">
        <v>12542065</v>
      </c>
      <c r="K74" s="52">
        <v>9279811</v>
      </c>
      <c r="L74" s="52">
        <v>12845341</v>
      </c>
      <c r="M74" s="52">
        <v>7493799</v>
      </c>
      <c r="N74" s="52">
        <v>1258063</v>
      </c>
      <c r="O74" s="184">
        <f t="shared" si="1"/>
        <v>43419079</v>
      </c>
      <c r="P74" s="186">
        <f t="shared" si="2"/>
        <v>45523286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468657</v>
      </c>
      <c r="H75" s="183">
        <f aca="true" t="shared" si="3" ref="H75:H84">SUM(F75:G75)</f>
        <v>468657</v>
      </c>
      <c r="I75" s="53"/>
      <c r="J75" s="52">
        <v>31413355</v>
      </c>
      <c r="K75" s="52">
        <v>26769334</v>
      </c>
      <c r="L75" s="52">
        <v>24539620</v>
      </c>
      <c r="M75" s="52">
        <v>14871740</v>
      </c>
      <c r="N75" s="52">
        <v>7188030</v>
      </c>
      <c r="O75" s="184">
        <f aca="true" t="shared" si="4" ref="O75:O84">SUM(I75:N75)</f>
        <v>104782079</v>
      </c>
      <c r="P75" s="186">
        <f aca="true" t="shared" si="5" ref="P75:P84">SUM(O75,H75)</f>
        <v>105250736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58" t="s">
        <v>64</v>
      </c>
      <c r="E77" s="165"/>
      <c r="F77" s="52">
        <v>0</v>
      </c>
      <c r="G77" s="52">
        <v>0</v>
      </c>
      <c r="H77" s="184">
        <f t="shared" si="3"/>
        <v>0</v>
      </c>
      <c r="I77" s="53"/>
      <c r="J77" s="52">
        <v>236664</v>
      </c>
      <c r="K77" s="52">
        <v>767934</v>
      </c>
      <c r="L77" s="52">
        <v>21852709</v>
      </c>
      <c r="M77" s="52">
        <v>68842404</v>
      </c>
      <c r="N77" s="52">
        <v>53706325</v>
      </c>
      <c r="O77" s="184">
        <f t="shared" si="4"/>
        <v>145406036</v>
      </c>
      <c r="P77" s="186">
        <f t="shared" si="5"/>
        <v>145406036</v>
      </c>
    </row>
    <row r="78" spans="3:16" ht="30" customHeight="1" thickBot="1">
      <c r="C78" s="38"/>
      <c r="D78" s="160" t="s">
        <v>65</v>
      </c>
      <c r="E78" s="161"/>
      <c r="F78" s="101">
        <v>0</v>
      </c>
      <c r="G78" s="101">
        <v>0</v>
      </c>
      <c r="H78" s="191">
        <f t="shared" si="3"/>
        <v>0</v>
      </c>
      <c r="I78" s="55"/>
      <c r="J78" s="101">
        <v>556245</v>
      </c>
      <c r="K78" s="101">
        <v>1119492</v>
      </c>
      <c r="L78" s="101">
        <v>673199</v>
      </c>
      <c r="M78" s="101">
        <v>2373475</v>
      </c>
      <c r="N78" s="101">
        <v>1204744</v>
      </c>
      <c r="O78" s="191">
        <f t="shared" si="4"/>
        <v>5927155</v>
      </c>
      <c r="P78" s="192">
        <f t="shared" si="5"/>
        <v>5927155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39826729</v>
      </c>
      <c r="K79" s="179">
        <f>SUM(K80:K83)</f>
        <v>39311120</v>
      </c>
      <c r="L79" s="179">
        <f>SUM(L80:L83)</f>
        <v>107826817</v>
      </c>
      <c r="M79" s="179">
        <f>SUM(M80:M83)</f>
        <v>261962388</v>
      </c>
      <c r="N79" s="179">
        <f>SUM(N80:N83)</f>
        <v>165111447</v>
      </c>
      <c r="O79" s="180">
        <f t="shared" si="4"/>
        <v>614038501</v>
      </c>
      <c r="P79" s="182">
        <f t="shared" si="5"/>
        <v>614038501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604467</v>
      </c>
      <c r="K80" s="52">
        <v>2243970</v>
      </c>
      <c r="L80" s="52">
        <v>47099650</v>
      </c>
      <c r="M80" s="52">
        <v>131350972</v>
      </c>
      <c r="N80" s="52">
        <f>94346936+278028</f>
        <v>94624964</v>
      </c>
      <c r="O80" s="184">
        <f t="shared" si="4"/>
        <v>275924023</v>
      </c>
      <c r="P80" s="186">
        <f t="shared" si="5"/>
        <v>275924023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37845946</v>
      </c>
      <c r="K81" s="52">
        <v>32310562</v>
      </c>
      <c r="L81" s="52">
        <v>49654664</v>
      </c>
      <c r="M81" s="52">
        <v>69233237</v>
      </c>
      <c r="N81" s="52">
        <v>30803483</v>
      </c>
      <c r="O81" s="184">
        <f t="shared" si="4"/>
        <v>219847892</v>
      </c>
      <c r="P81" s="186">
        <f t="shared" si="5"/>
        <v>219847892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468378</v>
      </c>
      <c r="L82" s="52">
        <v>1111788</v>
      </c>
      <c r="M82" s="52">
        <v>4474062</v>
      </c>
      <c r="N82" s="52">
        <v>2226420</v>
      </c>
      <c r="O82" s="184">
        <f t="shared" si="4"/>
        <v>8280648</v>
      </c>
      <c r="P82" s="186">
        <f t="shared" si="5"/>
        <v>8280648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1376316</v>
      </c>
      <c r="K83" s="54">
        <v>4288210</v>
      </c>
      <c r="L83" s="54">
        <v>9960715</v>
      </c>
      <c r="M83" s="54">
        <v>56904117</v>
      </c>
      <c r="N83" s="54">
        <v>37456580</v>
      </c>
      <c r="O83" s="187">
        <f t="shared" si="4"/>
        <v>109985938</v>
      </c>
      <c r="P83" s="188">
        <f t="shared" si="5"/>
        <v>109985938</v>
      </c>
    </row>
    <row r="84" spans="3:16" ht="30" customHeight="1" thickBot="1">
      <c r="C84" s="162" t="s">
        <v>70</v>
      </c>
      <c r="D84" s="163"/>
      <c r="E84" s="163"/>
      <c r="F84" s="197">
        <f>SUM(F48,F69,F79)</f>
        <v>24069782</v>
      </c>
      <c r="G84" s="197">
        <f>SUM(G48,G69,G79)</f>
        <v>33787792</v>
      </c>
      <c r="H84" s="198">
        <f t="shared" si="3"/>
        <v>57857574</v>
      </c>
      <c r="I84" s="199"/>
      <c r="J84" s="197">
        <f>SUM(J48,J69,J79)</f>
        <v>408238176</v>
      </c>
      <c r="K84" s="197">
        <f>SUM(K48,K69,K79)</f>
        <v>333810989</v>
      </c>
      <c r="L84" s="197">
        <f>SUM(L48,L69,L79)</f>
        <v>378645506</v>
      </c>
      <c r="M84" s="197">
        <f>SUM(M48,M69,M79)</f>
        <v>552397753</v>
      </c>
      <c r="N84" s="197">
        <f>SUM(N48,N69,N79)</f>
        <v>323109994</v>
      </c>
      <c r="O84" s="198">
        <f t="shared" si="4"/>
        <v>1996202418</v>
      </c>
      <c r="P84" s="200">
        <f t="shared" si="5"/>
        <v>2054059992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2022-09-20T02:55:35Z</cp:lastPrinted>
  <dcterms:created xsi:type="dcterms:W3CDTF">2012-04-10T04:28:23Z</dcterms:created>
  <dcterms:modified xsi:type="dcterms:W3CDTF">2022-09-20T02:55:40Z</dcterms:modified>
  <cp:category/>
  <cp:version/>
  <cp:contentType/>
  <cp:contentStatus/>
</cp:coreProperties>
</file>