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 給水装置係\★職員ボックス\★押印廃止\①給水装置設計施工要綱\完成品\"/>
    </mc:Choice>
  </mc:AlternateContent>
  <bookViews>
    <workbookView xWindow="0" yWindow="0" windowWidth="20490" windowHeight="6780"/>
  </bookViews>
  <sheets>
    <sheet name="様式第4号 （新）" sheetId="2" r:id="rId1"/>
  </sheets>
  <calcPr calcId="162913"/>
</workbook>
</file>

<file path=xl/calcChain.xml><?xml version="1.0" encoding="utf-8"?>
<calcChain xmlns="http://schemas.openxmlformats.org/spreadsheetml/2006/main">
  <c r="N20" i="2" l="1"/>
  <c r="Z20" i="2"/>
  <c r="W20" i="2"/>
  <c r="Q15" i="2" l="1"/>
  <c r="Q14" i="2"/>
  <c r="Q13" i="2"/>
  <c r="Q12" i="2"/>
  <c r="Q11" i="2"/>
  <c r="Q10" i="2"/>
  <c r="Q9" i="2"/>
  <c r="Q8" i="2"/>
  <c r="Q7" i="2"/>
  <c r="W19" i="2"/>
  <c r="W16" i="2"/>
  <c r="W14" i="2" l="1"/>
  <c r="W18" i="2"/>
  <c r="W7" i="2" l="1"/>
  <c r="W8" i="2"/>
  <c r="W9" i="2"/>
  <c r="W10" i="2"/>
  <c r="W11" i="2"/>
  <c r="W12" i="2"/>
  <c r="W13" i="2"/>
  <c r="W15" i="2"/>
  <c r="AJ9" i="2"/>
  <c r="K24" i="2"/>
  <c r="X24" i="2"/>
  <c r="Y30" i="2"/>
  <c r="Y36" i="2" s="1"/>
  <c r="AT30" i="2" s="1"/>
  <c r="Y31" i="2"/>
  <c r="Y32" i="2"/>
  <c r="Y33" i="2"/>
  <c r="Y34" i="2"/>
  <c r="Y35" i="2"/>
  <c r="AQ24" i="2" l="1"/>
  <c r="AJ11" i="2"/>
  <c r="AJ8" i="2"/>
  <c r="AS8" i="2" s="1"/>
  <c r="AD11" i="2" s="1"/>
  <c r="AQ26" i="2" l="1"/>
  <c r="AF37" i="2" s="1"/>
  <c r="AS11" i="2"/>
  <c r="AE17" i="2" s="1"/>
  <c r="AS17" i="2" s="1"/>
  <c r="AQ20" i="2" s="1"/>
  <c r="M42" i="2" l="1"/>
  <c r="R48" i="2"/>
  <c r="AT32" i="2" l="1"/>
  <c r="AT35" i="2" s="1"/>
  <c r="AF38" i="2" s="1"/>
  <c r="AQ37" i="2" s="1"/>
  <c r="R44" i="2" l="1"/>
  <c r="AI42" i="2" s="1"/>
  <c r="AT43" i="2" s="1"/>
  <c r="AN48" i="2" s="1"/>
</calcChain>
</file>

<file path=xl/comments1.xml><?xml version="1.0" encoding="utf-8"?>
<comments xmlns="http://schemas.openxmlformats.org/spreadsheetml/2006/main">
  <authors>
    <author>user</author>
  </authors>
  <commentLis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ドロップダウンリストより選択</t>
        </r>
      </text>
    </comment>
  </commentList>
</comments>
</file>

<file path=xl/sharedStrings.xml><?xml version="1.0" encoding="utf-8"?>
<sst xmlns="http://schemas.openxmlformats.org/spreadsheetml/2006/main" count="228" uniqueCount="154">
  <si>
    <t>施工業者</t>
    <rPh sb="0" eb="2">
      <t>セコウ</t>
    </rPh>
    <rPh sb="2" eb="4">
      <t>ギョウシャ</t>
    </rPh>
    <phoneticPr fontId="1"/>
  </si>
  <si>
    <t>工事場所</t>
    <rPh sb="0" eb="2">
      <t>コウジ</t>
    </rPh>
    <rPh sb="2" eb="4">
      <t>バショ</t>
    </rPh>
    <phoneticPr fontId="1"/>
  </si>
  <si>
    <t>→</t>
    <phoneticPr fontId="1"/>
  </si>
  <si>
    <t>給水装置工事
主任技術者名</t>
    <rPh sb="0" eb="2">
      <t>キュウスイ</t>
    </rPh>
    <rPh sb="2" eb="4">
      <t>ソウチ</t>
    </rPh>
    <rPh sb="4" eb="6">
      <t>コウジ</t>
    </rPh>
    <rPh sb="7" eb="9">
      <t>シュニン</t>
    </rPh>
    <rPh sb="9" eb="12">
      <t>ギジュツシャ</t>
    </rPh>
    <rPh sb="12" eb="13">
      <t>メイ</t>
    </rPh>
    <phoneticPr fontId="1"/>
  </si>
  <si>
    <t>装置番号</t>
    <rPh sb="0" eb="2">
      <t>ソウチ</t>
    </rPh>
    <rPh sb="2" eb="4">
      <t>バンゴウ</t>
    </rPh>
    <phoneticPr fontId="1"/>
  </si>
  <si>
    <t>月別水圧係数Ⓖ</t>
    <rPh sb="0" eb="2">
      <t>ツキベツ</t>
    </rPh>
    <rPh sb="2" eb="4">
      <t>スイアツ</t>
    </rPh>
    <rPh sb="4" eb="6">
      <t>ケイスウ</t>
    </rPh>
    <phoneticPr fontId="1"/>
  </si>
  <si>
    <t>１月　0.63</t>
    <rPh sb="1" eb="2">
      <t>ガツ</t>
    </rPh>
    <phoneticPr fontId="1"/>
  </si>
  <si>
    <t>２月　0.58</t>
    <rPh sb="1" eb="2">
      <t>ガツ</t>
    </rPh>
    <phoneticPr fontId="1"/>
  </si>
  <si>
    <t>３月　0.63</t>
    <rPh sb="1" eb="2">
      <t>ガツ</t>
    </rPh>
    <phoneticPr fontId="1"/>
  </si>
  <si>
    <t>４月　0.64</t>
    <rPh sb="1" eb="2">
      <t>ガツ</t>
    </rPh>
    <phoneticPr fontId="1"/>
  </si>
  <si>
    <t>５月　0.65</t>
    <rPh sb="1" eb="2">
      <t>ガツ</t>
    </rPh>
    <phoneticPr fontId="1"/>
  </si>
  <si>
    <t>６月　0.65</t>
    <rPh sb="1" eb="2">
      <t>ガツ</t>
    </rPh>
    <phoneticPr fontId="1"/>
  </si>
  <si>
    <t>ℓ/分</t>
    <rPh sb="2" eb="3">
      <t>フン</t>
    </rPh>
    <phoneticPr fontId="1"/>
  </si>
  <si>
    <t>受付番号</t>
    <rPh sb="0" eb="2">
      <t>ウケツケ</t>
    </rPh>
    <rPh sb="2" eb="4">
      <t>バンゴウ</t>
    </rPh>
    <phoneticPr fontId="1"/>
  </si>
  <si>
    <t>局担当職員</t>
    <rPh sb="0" eb="1">
      <t>キョク</t>
    </rPh>
    <rPh sb="1" eb="3">
      <t>タントウ</t>
    </rPh>
    <rPh sb="3" eb="5">
      <t>ショクイン</t>
    </rPh>
    <phoneticPr fontId="1"/>
  </si>
  <si>
    <t>設計水量Ｑ</t>
    <rPh sb="0" eb="2">
      <t>セッケイ</t>
    </rPh>
    <rPh sb="2" eb="4">
      <t>スイリョウ</t>
    </rPh>
    <phoneticPr fontId="1"/>
  </si>
  <si>
    <t>×</t>
    <phoneticPr fontId="1"/>
  </si>
  <si>
    <t>＝</t>
    <phoneticPr fontId="1"/>
  </si>
  <si>
    <t>50㎜</t>
    <phoneticPr fontId="1"/>
  </si>
  <si>
    <t>㎜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</si>
  <si>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</si>
  <si>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</si>
  <si>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</si>
  <si>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最小動水圧水頭Ⓗ</t>
    <rPh sb="0" eb="2">
      <t>サイショウ</t>
    </rPh>
    <rPh sb="2" eb="3">
      <t>ドウ</t>
    </rPh>
    <rPh sb="3" eb="5">
      <t>スイアツ</t>
    </rPh>
    <rPh sb="5" eb="7">
      <t>スイトウ</t>
    </rPh>
    <phoneticPr fontId="1"/>
  </si>
  <si>
    <t>配水管埋設深度</t>
    <rPh sb="0" eb="3">
      <t>ハイスイカン</t>
    </rPh>
    <rPh sb="3" eb="5">
      <t>マイセツ</t>
    </rPh>
    <rPh sb="5" eb="7">
      <t>シンド</t>
    </rPh>
    <phoneticPr fontId="1"/>
  </si>
  <si>
    <t>管の長さＬ</t>
    <rPh sb="0" eb="1">
      <t>カン</t>
    </rPh>
    <rPh sb="2" eb="3">
      <t>ナガ</t>
    </rPh>
    <phoneticPr fontId="1"/>
  </si>
  <si>
    <t>号</t>
    <rPh sb="0" eb="1">
      <t>ゴウ</t>
    </rPh>
    <phoneticPr fontId="1"/>
  </si>
  <si>
    <t>年度</t>
    <rPh sb="0" eb="2">
      <t>ネンド</t>
    </rPh>
    <phoneticPr fontId="1"/>
  </si>
  <si>
    <t>下関市</t>
    <rPh sb="0" eb="3">
      <t>シモノセキシ</t>
    </rPh>
    <phoneticPr fontId="1"/>
  </si>
  <si>
    <t>番</t>
    <rPh sb="0" eb="1">
      <t>バン</t>
    </rPh>
    <phoneticPr fontId="1"/>
  </si>
  <si>
    <t>丁目</t>
    <rPh sb="0" eb="2">
      <t>チョウメ</t>
    </rPh>
    <phoneticPr fontId="1"/>
  </si>
  <si>
    <t>町</t>
    <rPh sb="0" eb="1">
      <t>マチ</t>
    </rPh>
    <phoneticPr fontId="1"/>
  </si>
  <si>
    <t>新設・改造</t>
    <rPh sb="0" eb="2">
      <t>シンセツ</t>
    </rPh>
    <rPh sb="3" eb="5">
      <t>カイゾウ</t>
    </rPh>
    <phoneticPr fontId="1"/>
  </si>
  <si>
    <t>第</t>
    <rPh sb="0" eb="1">
      <t>ダイ</t>
    </rPh>
    <phoneticPr fontId="1"/>
  </si>
  <si>
    <r>
      <rPr>
        <strike/>
        <sz val="10"/>
        <color theme="1"/>
        <rFont val="ＭＳ 明朝"/>
        <family val="1"/>
        <charset val="128"/>
      </rPr>
      <t>(新設)</t>
    </r>
    <r>
      <rPr>
        <sz val="10"/>
        <color theme="1"/>
        <rFont val="ＭＳ 明朝"/>
        <family val="1"/>
        <charset val="128"/>
      </rPr>
      <t>・改造</t>
    </r>
    <rPh sb="1" eb="3">
      <t>シンセツ</t>
    </rPh>
    <rPh sb="5" eb="7">
      <t>カイゾウ</t>
    </rPh>
    <phoneticPr fontId="1"/>
  </si>
  <si>
    <r>
      <t>新設・</t>
    </r>
    <r>
      <rPr>
        <strike/>
        <sz val="10"/>
        <color theme="1"/>
        <rFont val="ＭＳ 明朝"/>
        <family val="1"/>
        <charset val="128"/>
      </rPr>
      <t>(改造)</t>
    </r>
    <rPh sb="0" eb="2">
      <t>シンセツ</t>
    </rPh>
    <rPh sb="4" eb="6">
      <t>カイゾウ</t>
    </rPh>
    <phoneticPr fontId="1"/>
  </si>
  <si>
    <t xml:space="preserve">12月　0.64 </t>
    <rPh sb="2" eb="3">
      <t>ガツ</t>
    </rPh>
    <phoneticPr fontId="1"/>
  </si>
  <si>
    <t>　給水管口径</t>
    <rPh sb="1" eb="4">
      <t>キュウスイカン</t>
    </rPh>
    <rPh sb="4" eb="6">
      <t>コウケイ</t>
    </rPh>
    <phoneticPr fontId="1"/>
  </si>
  <si>
    <t>　貸与メータ口径</t>
    <rPh sb="1" eb="3">
      <t>タイヨ</t>
    </rPh>
    <rPh sb="6" eb="8">
      <t>コウケイ</t>
    </rPh>
    <phoneticPr fontId="1"/>
  </si>
  <si>
    <t xml:space="preserve">11月　0.65 </t>
    <rPh sb="2" eb="3">
      <t>ガツ</t>
    </rPh>
    <phoneticPr fontId="1"/>
  </si>
  <si>
    <t>設置予定口径</t>
    <rPh sb="0" eb="2">
      <t>セッチ</t>
    </rPh>
    <rPh sb="2" eb="4">
      <t>ヨテイ</t>
    </rPh>
    <rPh sb="4" eb="6">
      <t>コウケイ</t>
    </rPh>
    <phoneticPr fontId="1"/>
  </si>
  <si>
    <t xml:space="preserve">10月　0.69 </t>
    <rPh sb="2" eb="3">
      <t>ガツ</t>
    </rPh>
    <phoneticPr fontId="1"/>
  </si>
  <si>
    <t xml:space="preserve">９月　0.70 </t>
    <rPh sb="1" eb="2">
      <t>ガツ</t>
    </rPh>
    <phoneticPr fontId="1"/>
  </si>
  <si>
    <t xml:space="preserve">８月　0.77 </t>
    <rPh sb="1" eb="2">
      <t>ガツ</t>
    </rPh>
    <phoneticPr fontId="1"/>
  </si>
  <si>
    <t>計算結果による口径</t>
    <rPh sb="0" eb="2">
      <t>ケイサン</t>
    </rPh>
    <rPh sb="2" eb="4">
      <t>ケッカ</t>
    </rPh>
    <rPh sb="7" eb="9">
      <t>コウケイ</t>
    </rPh>
    <phoneticPr fontId="1"/>
  </si>
  <si>
    <t xml:space="preserve">７月　0.75 </t>
    <rPh sb="1" eb="2">
      <t>ガツ</t>
    </rPh>
    <phoneticPr fontId="1"/>
  </si>
  <si>
    <t>≒</t>
    <phoneticPr fontId="1"/>
  </si>
  <si>
    <t>12.9×動水勾配Ｉ</t>
    <rPh sb="5" eb="6">
      <t>ウゴ</t>
    </rPh>
    <rPh sb="6" eb="7">
      <t>スイ</t>
    </rPh>
    <rPh sb="7" eb="9">
      <t>コウバイ</t>
    </rPh>
    <phoneticPr fontId="1"/>
  </si>
  <si>
    <t>給水管口径ｄ＝</t>
    <rPh sb="0" eb="2">
      <t>キュウスイ</t>
    </rPh>
    <rPh sb="2" eb="3">
      <t>カン</t>
    </rPh>
    <rPh sb="3" eb="5">
      <t>コウケイ</t>
    </rPh>
    <phoneticPr fontId="1"/>
  </si>
  <si>
    <t>75㎜</t>
    <phoneticPr fontId="1"/>
  </si>
  <si>
    <t>設計水頭ｈ</t>
    <rPh sb="0" eb="2">
      <t>セッケイ</t>
    </rPh>
    <rPh sb="2" eb="4">
      <t>スイトウ</t>
    </rPh>
    <phoneticPr fontId="1"/>
  </si>
  <si>
    <t>動水勾配Ｉ</t>
    <rPh sb="0" eb="1">
      <t>ドウ</t>
    </rPh>
    <rPh sb="1" eb="2">
      <t>スイ</t>
    </rPh>
    <rPh sb="2" eb="4">
      <t>コウバイ</t>
    </rPh>
    <phoneticPr fontId="1"/>
  </si>
  <si>
    <t>合計</t>
    <rPh sb="0" eb="2">
      <t>ゴウケイ</t>
    </rPh>
    <phoneticPr fontId="1"/>
  </si>
  <si>
    <t>40㎜</t>
    <phoneticPr fontId="1"/>
  </si>
  <si>
    <t>ｍ</t>
    <phoneticPr fontId="1"/>
  </si>
  <si>
    <t>合計（管の長さＬ）</t>
    <rPh sb="0" eb="2">
      <t>ゴウケイ</t>
    </rPh>
    <rPh sb="3" eb="4">
      <t>カン</t>
    </rPh>
    <rPh sb="5" eb="6">
      <t>ナガ</t>
    </rPh>
    <phoneticPr fontId="1"/>
  </si>
  <si>
    <t>25㎜</t>
    <phoneticPr fontId="1"/>
  </si>
  <si>
    <t>→</t>
    <phoneticPr fontId="1"/>
  </si>
  <si>
    <t>ｍ</t>
    <phoneticPr fontId="1"/>
  </si>
  <si>
    <t>給水管実長</t>
    <rPh sb="0" eb="2">
      <t>キュウスイ</t>
    </rPh>
    <rPh sb="2" eb="3">
      <t>カン</t>
    </rPh>
    <rPh sb="3" eb="4">
      <t>ジツ</t>
    </rPh>
    <rPh sb="4" eb="5">
      <t>オサ</t>
    </rPh>
    <phoneticPr fontId="1"/>
  </si>
  <si>
    <t>20㎜</t>
    <phoneticPr fontId="1"/>
  </si>
  <si>
    <t>＋</t>
    <phoneticPr fontId="1"/>
  </si>
  <si>
    <t>13㎜</t>
    <phoneticPr fontId="1"/>
  </si>
  <si>
    <t>略算加算長</t>
    <rPh sb="0" eb="2">
      <t>リャクサン</t>
    </rPh>
    <rPh sb="2" eb="4">
      <t>カサン</t>
    </rPh>
    <rPh sb="4" eb="5">
      <t>オサ</t>
    </rPh>
    <phoneticPr fontId="1"/>
  </si>
  <si>
    <t>メータ口径選定表Ⓔ</t>
    <rPh sb="3" eb="5">
      <t>コウケイ</t>
    </rPh>
    <rPh sb="5" eb="7">
      <t>センテイ</t>
    </rPh>
    <rPh sb="7" eb="8">
      <t>ヒョウ</t>
    </rPh>
    <phoneticPr fontId="1"/>
  </si>
  <si>
    <t>又は　</t>
    <rPh sb="0" eb="1">
      <t>マタ</t>
    </rPh>
    <phoneticPr fontId="1"/>
  </si>
  <si>
    <t>21～30栓</t>
    <rPh sb="5" eb="6">
      <t>セン</t>
    </rPh>
    <phoneticPr fontId="1"/>
  </si>
  <si>
    <t>損失水頭換算長合計</t>
    <rPh sb="0" eb="2">
      <t>ソンシツ</t>
    </rPh>
    <rPh sb="2" eb="4">
      <t>スイトウ</t>
    </rPh>
    <rPh sb="4" eb="6">
      <t>カンサン</t>
    </rPh>
    <rPh sb="6" eb="7">
      <t>オサ</t>
    </rPh>
    <rPh sb="7" eb="9">
      <t>ゴウケイ</t>
    </rPh>
    <rPh sb="8" eb="9">
      <t>ケイ</t>
    </rPh>
    <phoneticPr fontId="1"/>
  </si>
  <si>
    <t>16～20栓</t>
    <rPh sb="5" eb="6">
      <t>セン</t>
    </rPh>
    <phoneticPr fontId="1"/>
  </si>
  <si>
    <t>加算長</t>
    <rPh sb="0" eb="2">
      <t>カサン</t>
    </rPh>
    <rPh sb="2" eb="3">
      <t>チョウ</t>
    </rPh>
    <phoneticPr fontId="1"/>
  </si>
  <si>
    <t>口径</t>
    <rPh sb="0" eb="2">
      <t>コウケイ</t>
    </rPh>
    <phoneticPr fontId="1"/>
  </si>
  <si>
    <t>小計</t>
    <rPh sb="0" eb="2">
      <t>ショウケイ</t>
    </rPh>
    <phoneticPr fontId="1"/>
  </si>
  <si>
    <t>換算長</t>
    <rPh sb="0" eb="2">
      <t>カンサン</t>
    </rPh>
    <rPh sb="2" eb="3">
      <t>オサ</t>
    </rPh>
    <phoneticPr fontId="1"/>
  </si>
  <si>
    <t>個数</t>
    <rPh sb="0" eb="1">
      <t>コ</t>
    </rPh>
    <rPh sb="1" eb="2">
      <t>スウ</t>
    </rPh>
    <phoneticPr fontId="1"/>
  </si>
  <si>
    <t>器具類</t>
    <rPh sb="0" eb="2">
      <t>キグ</t>
    </rPh>
    <rPh sb="2" eb="3">
      <t>ルイ</t>
    </rPh>
    <phoneticPr fontId="1"/>
  </si>
  <si>
    <t>11～15栓</t>
    <rPh sb="5" eb="6">
      <t>セン</t>
    </rPh>
    <phoneticPr fontId="1"/>
  </si>
  <si>
    <t>略算加算長</t>
    <rPh sb="0" eb="2">
      <t>リャクサン</t>
    </rPh>
    <rPh sb="2" eb="4">
      <t>カサン</t>
    </rPh>
    <rPh sb="4" eb="5">
      <t>チョウ</t>
    </rPh>
    <phoneticPr fontId="1"/>
  </si>
  <si>
    <t>損失水頭換算長計算表</t>
    <rPh sb="0" eb="2">
      <t>ソンシツ</t>
    </rPh>
    <rPh sb="2" eb="4">
      <t>スイトウ</t>
    </rPh>
    <rPh sb="4" eb="6">
      <t>カンサン</t>
    </rPh>
    <rPh sb="6" eb="7">
      <t>オサ</t>
    </rPh>
    <rPh sb="7" eb="9">
      <t>ケイサン</t>
    </rPh>
    <rPh sb="9" eb="10">
      <t>ヒョウ</t>
    </rPh>
    <phoneticPr fontId="1"/>
  </si>
  <si>
    <t xml:space="preserve"> 5～10栓</t>
    <rPh sb="5" eb="6">
      <t>セン</t>
    </rPh>
    <phoneticPr fontId="1"/>
  </si>
  <si>
    <t>＝</t>
    <phoneticPr fontId="1"/>
  </si>
  <si>
    <t>－</t>
    <phoneticPr fontId="1"/>
  </si>
  <si>
    <t xml:space="preserve"> 2～ 4栓</t>
    <rPh sb="5" eb="6">
      <t>セン</t>
    </rPh>
    <phoneticPr fontId="1"/>
  </si>
  <si>
    <t>末端給水栓立上げ高さ</t>
    <rPh sb="0" eb="2">
      <t>マッタン</t>
    </rPh>
    <rPh sb="2" eb="4">
      <t>キュウスイ</t>
    </rPh>
    <rPh sb="4" eb="5">
      <t>セン</t>
    </rPh>
    <rPh sb="5" eb="7">
      <t>タチア</t>
    </rPh>
    <rPh sb="8" eb="9">
      <t>タカ</t>
    </rPh>
    <phoneticPr fontId="1"/>
  </si>
  <si>
    <t xml:space="preserve"> 1    栓</t>
    <rPh sb="6" eb="7">
      <t>セン</t>
    </rPh>
    <phoneticPr fontId="1"/>
  </si>
  <si>
    <t>÷</t>
    <phoneticPr fontId="1"/>
  </si>
  <si>
    <t>×</t>
    <phoneticPr fontId="1"/>
  </si>
  <si>
    <t>MPa</t>
    <phoneticPr fontId="1"/>
  </si>
  <si>
    <t>同時使用率Ⓑ</t>
    <rPh sb="0" eb="2">
      <t>ドウジ</t>
    </rPh>
    <rPh sb="2" eb="4">
      <t>シヨウ</t>
    </rPh>
    <rPh sb="4" eb="5">
      <t>リツ</t>
    </rPh>
    <phoneticPr fontId="1"/>
  </si>
  <si>
    <t>最小動水圧水頭Ⓗ</t>
    <rPh sb="6" eb="7">
      <t>アタマ</t>
    </rPh>
    <phoneticPr fontId="1"/>
  </si>
  <si>
    <t>最小動水圧実測値Ⓕ</t>
    <rPh sb="0" eb="2">
      <t>サイショウ</t>
    </rPh>
    <rPh sb="2" eb="3">
      <t>ドウ</t>
    </rPh>
    <rPh sb="3" eb="5">
      <t>スイアツ</t>
    </rPh>
    <rPh sb="5" eb="8">
      <t>ジッソクチ</t>
    </rPh>
    <phoneticPr fontId="1"/>
  </si>
  <si>
    <t xml:space="preserve"> 35～ 65</t>
    <phoneticPr fontId="1"/>
  </si>
  <si>
    <t>洗車</t>
    <rPh sb="0" eb="2">
      <t>センシャ</t>
    </rPh>
    <phoneticPr fontId="1"/>
  </si>
  <si>
    <t>時頃測定した最小動水圧実測値Ⓕ</t>
    <rPh sb="0" eb="1">
      <t>ジ</t>
    </rPh>
    <rPh sb="1" eb="2">
      <t>ゴロ</t>
    </rPh>
    <rPh sb="2" eb="4">
      <t>ソクテイ</t>
    </rPh>
    <rPh sb="6" eb="8">
      <t>サイショウ</t>
    </rPh>
    <rPh sb="8" eb="9">
      <t>ウゴ</t>
    </rPh>
    <rPh sb="9" eb="10">
      <t>スイ</t>
    </rPh>
    <rPh sb="10" eb="11">
      <t>アツ</t>
    </rPh>
    <rPh sb="11" eb="14">
      <t>ジッソクチ</t>
    </rPh>
    <phoneticPr fontId="1"/>
  </si>
  <si>
    <t xml:space="preserve"> 15～ 40</t>
    <phoneticPr fontId="1"/>
  </si>
  <si>
    <t>散水</t>
    <rPh sb="0" eb="2">
      <t>サンスイ</t>
    </rPh>
    <phoneticPr fontId="1"/>
  </si>
  <si>
    <t>130～260</t>
    <phoneticPr fontId="1"/>
  </si>
  <si>
    <t>消火栓(小型)</t>
    <rPh sb="0" eb="3">
      <t>ショウカセン</t>
    </rPh>
    <rPh sb="4" eb="6">
      <t>コガタ</t>
    </rPh>
    <phoneticPr fontId="1"/>
  </si>
  <si>
    <t>散    水</t>
    <rPh sb="0" eb="1">
      <t>サン</t>
    </rPh>
    <rPh sb="5" eb="6">
      <t>ミズ</t>
    </rPh>
    <phoneticPr fontId="1"/>
  </si>
  <si>
    <t>㎜</t>
    <phoneticPr fontId="1"/>
  </si>
  <si>
    <t>Ⓔ表からメータ口径は</t>
    <rPh sb="1" eb="2">
      <t>ヒョウ</t>
    </rPh>
    <rPh sb="7" eb="9">
      <t>コウケイ</t>
    </rPh>
    <phoneticPr fontId="1"/>
  </si>
  <si>
    <t>　5～ 10</t>
    <phoneticPr fontId="1"/>
  </si>
  <si>
    <t>手洗器</t>
    <rPh sb="0" eb="2">
      <t>テアライ</t>
    </rPh>
    <rPh sb="2" eb="3">
      <t>キ</t>
    </rPh>
    <phoneticPr fontId="1"/>
  </si>
  <si>
    <t xml:space="preserve"> 70～130</t>
    <phoneticPr fontId="1"/>
  </si>
  <si>
    <t>大便器(ﾌﾗｯｼｭ)</t>
    <rPh sb="0" eb="2">
      <t>ダイベン</t>
    </rPh>
    <rPh sb="2" eb="3">
      <t>ウツワ</t>
    </rPh>
    <phoneticPr fontId="1"/>
  </si>
  <si>
    <t>ℓ/分</t>
    <phoneticPr fontId="1"/>
  </si>
  <si>
    <t xml:space="preserve"> 12～ 20</t>
    <phoneticPr fontId="1"/>
  </si>
  <si>
    <t>大便器(ﾀﾝｸ)</t>
    <rPh sb="0" eb="2">
      <t>ダイベン</t>
    </rPh>
    <rPh sb="2" eb="3">
      <t>ウツワ</t>
    </rPh>
    <phoneticPr fontId="1"/>
  </si>
  <si>
    <t>Ⓓ</t>
    <phoneticPr fontId="1"/>
  </si>
  <si>
    <t>Ⓒ</t>
    <phoneticPr fontId="1"/>
  </si>
  <si>
    <t xml:space="preserve"> 15～ 30</t>
    <phoneticPr fontId="1"/>
  </si>
  <si>
    <t>小便器(ﾌﾗｯｼｭ)</t>
    <rPh sb="0" eb="1">
      <t>コ</t>
    </rPh>
    <phoneticPr fontId="1"/>
  </si>
  <si>
    <t>その用途別水量Ⓓを加算すること。</t>
    <rPh sb="2" eb="4">
      <t>ヨウト</t>
    </rPh>
    <rPh sb="4" eb="5">
      <t>ベツ</t>
    </rPh>
    <rPh sb="5" eb="7">
      <t>スイリョウ</t>
    </rPh>
    <rPh sb="9" eb="11">
      <t>カサン</t>
    </rPh>
    <phoneticPr fontId="1"/>
  </si>
  <si>
    <t>小便器(ﾀﾝｸ)</t>
    <rPh sb="0" eb="1">
      <t>ショウ</t>
    </rPh>
    <rPh sb="1" eb="3">
      <t>ベンキ</t>
    </rPh>
    <rPh sb="2" eb="3">
      <t>ウツワ</t>
    </rPh>
    <phoneticPr fontId="1"/>
  </si>
  <si>
    <t>　上記以外に併用して使用する場合は、</t>
    <rPh sb="1" eb="3">
      <t>ジョウキ</t>
    </rPh>
    <rPh sb="3" eb="5">
      <t>イガイ</t>
    </rPh>
    <rPh sb="6" eb="8">
      <t>ヘイヨウ</t>
    </rPh>
    <rPh sb="10" eb="12">
      <t>シヨウ</t>
    </rPh>
    <rPh sb="14" eb="16">
      <t>バアイ</t>
    </rPh>
    <phoneticPr fontId="1"/>
  </si>
  <si>
    <t xml:space="preserve">  8～ 15</t>
    <phoneticPr fontId="1"/>
  </si>
  <si>
    <t>シャワー</t>
    <phoneticPr fontId="1"/>
  </si>
  <si>
    <t xml:space="preserve"> 30～ 60</t>
    <phoneticPr fontId="1"/>
  </si>
  <si>
    <t>浴　槽(洋)</t>
    <rPh sb="0" eb="1">
      <t>ヨク</t>
    </rPh>
    <rPh sb="2" eb="3">
      <t>ソウ</t>
    </rPh>
    <rPh sb="4" eb="5">
      <t>ヨウ</t>
    </rPh>
    <phoneticPr fontId="1"/>
  </si>
  <si>
    <t>シャワー</t>
  </si>
  <si>
    <t xml:space="preserve"> 20～ 40</t>
    <phoneticPr fontId="1"/>
  </si>
  <si>
    <t>浴　槽(和)</t>
    <rPh sb="0" eb="1">
      <t>ヨク</t>
    </rPh>
    <rPh sb="2" eb="3">
      <t>ソウ</t>
    </rPh>
    <rPh sb="4" eb="5">
      <t>ワ</t>
    </rPh>
    <phoneticPr fontId="1"/>
  </si>
  <si>
    <t>浴槽(洋)</t>
    <rPh sb="0" eb="1">
      <t>ヨク</t>
    </rPh>
    <rPh sb="1" eb="2">
      <t>ソウ</t>
    </rPh>
    <rPh sb="3" eb="4">
      <t>ヨウ</t>
    </rPh>
    <phoneticPr fontId="1"/>
  </si>
  <si>
    <t>同時使用水量Ⓒ</t>
    <rPh sb="0" eb="2">
      <t>ドウジ</t>
    </rPh>
    <rPh sb="2" eb="4">
      <t>シヨウ</t>
    </rPh>
    <rPh sb="4" eb="6">
      <t>スイリョウ</t>
    </rPh>
    <phoneticPr fontId="1"/>
  </si>
  <si>
    <t>Ⓐ</t>
    <phoneticPr fontId="1"/>
  </si>
  <si>
    <t>洗面器</t>
    <rPh sb="0" eb="3">
      <t>センメンキ</t>
    </rPh>
    <phoneticPr fontId="1"/>
  </si>
  <si>
    <t>浴槽(和)</t>
    <rPh sb="0" eb="1">
      <t>ヨク</t>
    </rPh>
    <rPh sb="1" eb="2">
      <t>ソウ</t>
    </rPh>
    <rPh sb="3" eb="4">
      <t>ワ</t>
    </rPh>
    <phoneticPr fontId="1"/>
  </si>
  <si>
    <t>洗 面 器</t>
    <rPh sb="0" eb="1">
      <t>ススグ</t>
    </rPh>
    <rPh sb="2" eb="3">
      <t>メン</t>
    </rPh>
    <rPh sb="4" eb="5">
      <t>ウツワ</t>
    </rPh>
    <phoneticPr fontId="1"/>
  </si>
  <si>
    <t xml:space="preserve"> 12～ 40</t>
    <phoneticPr fontId="1"/>
  </si>
  <si>
    <t>洗濯流し</t>
    <rPh sb="0" eb="2">
      <t>センタク</t>
    </rPh>
    <rPh sb="2" eb="3">
      <t>ナガ</t>
    </rPh>
    <phoneticPr fontId="1"/>
  </si>
  <si>
    <t>Ⓐ ＝</t>
    <phoneticPr fontId="1"/>
  </si>
  <si>
    <t>台所流し</t>
    <rPh sb="0" eb="2">
      <t>ダイドコロ</t>
    </rPh>
    <rPh sb="2" eb="3">
      <t>ナガ</t>
    </rPh>
    <phoneticPr fontId="1"/>
  </si>
  <si>
    <t>合計栓数</t>
    <rPh sb="0" eb="2">
      <t>ゴウケイ</t>
    </rPh>
    <rPh sb="2" eb="3">
      <t>セン</t>
    </rPh>
    <rPh sb="3" eb="4">
      <t>カズ</t>
    </rPh>
    <phoneticPr fontId="1"/>
  </si>
  <si>
    <t>単位水量</t>
    <rPh sb="0" eb="2">
      <t>タンイ</t>
    </rPh>
    <rPh sb="2" eb="4">
      <t>スイリョウ</t>
    </rPh>
    <phoneticPr fontId="1"/>
  </si>
  <si>
    <t>用　　途</t>
    <rPh sb="0" eb="1">
      <t>ヨウ</t>
    </rPh>
    <rPh sb="3" eb="4">
      <t>ト</t>
    </rPh>
    <phoneticPr fontId="1"/>
  </si>
  <si>
    <t>合計水量</t>
    <rPh sb="0" eb="2">
      <t>ゴウケイ</t>
    </rPh>
    <rPh sb="2" eb="4">
      <t>スイリョウ</t>
    </rPh>
    <phoneticPr fontId="1"/>
  </si>
  <si>
    <t>末端給水用具吐出量Ⓐ</t>
    <rPh sb="0" eb="2">
      <t>マッタン</t>
    </rPh>
    <rPh sb="2" eb="4">
      <t>キュウスイ</t>
    </rPh>
    <rPh sb="4" eb="6">
      <t>ヨウグ</t>
    </rPh>
    <rPh sb="6" eb="8">
      <t>トシュツ</t>
    </rPh>
    <rPh sb="8" eb="9">
      <t>リョウ</t>
    </rPh>
    <phoneticPr fontId="1"/>
  </si>
  <si>
    <t>水量</t>
    <rPh sb="0" eb="2">
      <t>スイリョウ</t>
    </rPh>
    <phoneticPr fontId="1"/>
  </si>
  <si>
    <t>栓数</t>
    <rPh sb="0" eb="1">
      <t>セン</t>
    </rPh>
    <rPh sb="1" eb="2">
      <t>カズ</t>
    </rPh>
    <phoneticPr fontId="1"/>
  </si>
  <si>
    <t>用　途</t>
    <rPh sb="0" eb="1">
      <t>ヨウ</t>
    </rPh>
    <rPh sb="2" eb="3">
      <t>ト</t>
    </rPh>
    <phoneticPr fontId="1"/>
  </si>
  <si>
    <t>直結給水計算書</t>
  </si>
  <si>
    <t>様式第４号（第１９条関係）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</si>
  <si>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ℓ/分</t>
    <phoneticPr fontId="1"/>
  </si>
  <si>
    <t xml:space="preserve">100㎜ </t>
    <phoneticPr fontId="1"/>
  </si>
  <si>
    <t>※13mm～40mm 接線流
　50mm～　　 たて型</t>
    <rPh sb="11" eb="13">
      <t>セッセン</t>
    </rPh>
    <rPh sb="13" eb="14">
      <t>リュウ</t>
    </rPh>
    <rPh sb="26" eb="27">
      <t>ガタ</t>
    </rPh>
    <phoneticPr fontId="1"/>
  </si>
  <si>
    <t>→</t>
    <phoneticPr fontId="1"/>
  </si>
  <si>
    <t>41ℓ/分まで</t>
    <rPh sb="4" eb="5">
      <t>フン</t>
    </rPh>
    <phoneticPr fontId="1"/>
  </si>
  <si>
    <t xml:space="preserve">   ～  66</t>
    <phoneticPr fontId="1"/>
  </si>
  <si>
    <t xml:space="preserve">  ～ 105</t>
    <phoneticPr fontId="1"/>
  </si>
  <si>
    <t xml:space="preserve">  ～ 166</t>
    <phoneticPr fontId="1"/>
  </si>
  <si>
    <t xml:space="preserve">  　～ 833</t>
    <phoneticPr fontId="1"/>
  </si>
  <si>
    <t xml:space="preserve"> ～1,300</t>
    <phoneticPr fontId="1"/>
  </si>
  <si>
    <t xml:space="preserve">  ～2,083</t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</si>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</sst>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7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vertical="center"/>
    </xf>
    <xf numFmtId="38" fontId="2" fillId="0" borderId="23" xfId="1" applyFont="1" applyFill="1" applyBorder="1" applyAlignment="1">
      <alignment horizontal="right" vertical="center"/>
    </xf>
    <xf numFmtId="0" fontId="2" fillId="0" borderId="10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3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vertical="center"/>
    </xf>
    <xf numFmtId="38" fontId="11" fillId="0" borderId="24" xfId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8" fontId="2" fillId="0" borderId="23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8" fillId="0" borderId="47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68" xfId="1" applyNumberFormat="1" applyFont="1" applyFill="1" applyBorder="1" applyAlignment="1">
      <alignment horizontal="center" vertical="center" wrapText="1"/>
    </xf>
    <xf numFmtId="0" fontId="2" fillId="0" borderId="69" xfId="1" applyNumberFormat="1" applyFont="1" applyFill="1" applyBorder="1" applyAlignment="1">
      <alignment horizontal="center" vertical="center" wrapText="1"/>
    </xf>
    <xf numFmtId="0" fontId="2" fillId="0" borderId="70" xfId="1" applyNumberFormat="1" applyFont="1" applyFill="1" applyBorder="1" applyAlignment="1">
      <alignment horizontal="center" vertical="center" wrapText="1"/>
    </xf>
    <xf numFmtId="0" fontId="2" fillId="0" borderId="71" xfId="1" applyNumberFormat="1" applyFont="1" applyFill="1" applyBorder="1" applyAlignment="1">
      <alignment horizontal="center" vertical="center" wrapText="1"/>
    </xf>
    <xf numFmtId="0" fontId="2" fillId="0" borderId="72" xfId="1" applyNumberFormat="1" applyFont="1" applyFill="1" applyBorder="1" applyAlignment="1">
      <alignment horizontal="center" vertical="center" wrapText="1"/>
    </xf>
    <xf numFmtId="0" fontId="2" fillId="0" borderId="73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62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6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quotePrefix="1" applyFont="1" applyFill="1" applyBorder="1" applyAlignment="1" applyProtection="1">
      <alignment horizontal="center" vertical="center"/>
      <protection locked="0"/>
    </xf>
    <xf numFmtId="0" fontId="2" fillId="0" borderId="30" xfId="0" quotePrefix="1" applyFont="1" applyFill="1" applyBorder="1" applyAlignment="1" applyProtection="1">
      <alignment horizontal="center" vertical="center"/>
      <protection locked="0"/>
    </xf>
    <xf numFmtId="0" fontId="2" fillId="0" borderId="31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38</xdr:row>
      <xdr:rowOff>57149</xdr:rowOff>
    </xdr:from>
    <xdr:to>
      <xdr:col>32</xdr:col>
      <xdr:colOff>38101</xdr:colOff>
      <xdr:row>40</xdr:row>
      <xdr:rowOff>0</xdr:rowOff>
    </xdr:to>
    <xdr:sp macro="" textlink="">
      <xdr:nvSpPr>
        <xdr:cNvPr id="2" name="大かっこ 1"/>
        <xdr:cNvSpPr/>
      </xdr:nvSpPr>
      <xdr:spPr>
        <a:xfrm>
          <a:off x="2181225" y="6057899"/>
          <a:ext cx="1819276" cy="285751"/>
        </a:xfrm>
        <a:prstGeom prst="bracketPair">
          <a:avLst>
            <a:gd name="adj" fmla="val 33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76200</xdr:colOff>
      <xdr:row>41</xdr:row>
      <xdr:rowOff>38100</xdr:rowOff>
    </xdr:from>
    <xdr:to>
      <xdr:col>25</xdr:col>
      <xdr:colOff>38101</xdr:colOff>
      <xdr:row>44</xdr:row>
      <xdr:rowOff>180976</xdr:rowOff>
    </xdr:to>
    <xdr:sp macro="" textlink="">
      <xdr:nvSpPr>
        <xdr:cNvPr id="3" name="大かっこ 2"/>
        <xdr:cNvSpPr/>
      </xdr:nvSpPr>
      <xdr:spPr>
        <a:xfrm>
          <a:off x="1314450" y="6553200"/>
          <a:ext cx="1819276" cy="647701"/>
        </a:xfrm>
        <a:prstGeom prst="bracketPair">
          <a:avLst>
            <a:gd name="adj" fmla="val 33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31"/>
  <sheetViews>
    <sheetView showGridLines="0" tabSelected="1" workbookViewId="0">
      <selection activeCell="I22" sqref="I22:K22"/>
    </sheetView>
  </sheetViews>
  <sheetFormatPr defaultColWidth="1.625" defaultRowHeight="18" customHeight="1"/>
  <cols>
    <col min="1" max="1" width="10.25" style="63" bestFit="1" customWidth="1"/>
    <col min="2" max="2" width="3.25" style="2" bestFit="1" customWidth="1"/>
    <col min="3" max="28" width="1.625" style="2" customWidth="1"/>
    <col min="29" max="51" width="1.625" style="2"/>
    <col min="52" max="52" width="0" style="2" hidden="1" customWidth="1"/>
    <col min="53" max="61" width="1.625" style="2" hidden="1" customWidth="1"/>
    <col min="62" max="62" width="12.5" style="2" hidden="1" customWidth="1"/>
    <col min="63" max="63" width="4.125" style="2" hidden="1" customWidth="1"/>
    <col min="64" max="68" width="1.625" style="2" hidden="1" customWidth="1"/>
    <col min="69" max="69" width="1.625" style="2" customWidth="1"/>
    <col min="70" max="16384" width="1.625" style="2"/>
  </cols>
  <sheetData>
    <row r="1" spans="1:63" ht="24" customHeight="1">
      <c r="A1" s="207" t="s">
        <v>140</v>
      </c>
      <c r="B1" s="207"/>
      <c r="C1" s="207"/>
      <c r="D1" s="207"/>
      <c r="E1" s="207"/>
      <c r="F1" s="207"/>
      <c r="G1" s="207"/>
      <c r="H1" s="207"/>
      <c r="I1" s="1"/>
      <c r="J1" s="1"/>
      <c r="K1" s="1"/>
      <c r="L1" s="208" t="s">
        <v>139</v>
      </c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10" t="s">
        <v>14</v>
      </c>
      <c r="AV1" s="211"/>
      <c r="AW1" s="211"/>
      <c r="AX1" s="211"/>
      <c r="AY1" s="212"/>
    </row>
    <row r="2" spans="1:63" ht="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  <c r="AU2" s="213"/>
      <c r="AV2" s="214"/>
      <c r="AW2" s="214"/>
      <c r="AX2" s="214"/>
      <c r="AY2" s="215"/>
    </row>
    <row r="3" spans="1:63" ht="36" customHeight="1" thickBot="1">
      <c r="A3" s="5" t="s">
        <v>13</v>
      </c>
      <c r="B3" s="216" t="s">
        <v>152</v>
      </c>
      <c r="C3" s="217"/>
      <c r="D3" s="217"/>
      <c r="E3" s="217"/>
      <c r="F3" s="218"/>
      <c r="G3" s="218"/>
      <c r="H3" s="218"/>
      <c r="I3" s="218"/>
      <c r="J3" s="219" t="s">
        <v>27</v>
      </c>
      <c r="K3" s="219"/>
      <c r="L3" s="219"/>
      <c r="M3" s="218" t="s">
        <v>32</v>
      </c>
      <c r="N3" s="218"/>
      <c r="O3" s="218"/>
      <c r="P3" s="218"/>
      <c r="Q3" s="218"/>
      <c r="R3" s="218"/>
      <c r="S3" s="218"/>
      <c r="T3" s="219" t="s">
        <v>33</v>
      </c>
      <c r="U3" s="219"/>
      <c r="V3" s="218"/>
      <c r="W3" s="218"/>
      <c r="X3" s="218"/>
      <c r="Y3" s="218"/>
      <c r="Z3" s="218"/>
      <c r="AA3" s="220" t="s">
        <v>26</v>
      </c>
      <c r="AB3" s="221"/>
      <c r="AC3" s="222" t="s">
        <v>4</v>
      </c>
      <c r="AD3" s="219"/>
      <c r="AE3" s="219"/>
      <c r="AF3" s="219"/>
      <c r="AG3" s="219"/>
      <c r="AH3" s="219"/>
      <c r="AI3" s="219"/>
      <c r="AJ3" s="223"/>
      <c r="AK3" s="224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6"/>
      <c r="BC3" s="2" t="s">
        <v>32</v>
      </c>
    </row>
    <row r="4" spans="1:63" ht="36" customHeight="1">
      <c r="A4" s="6" t="s">
        <v>0</v>
      </c>
      <c r="B4" s="196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8"/>
      <c r="AC4" s="199" t="s">
        <v>3</v>
      </c>
      <c r="AD4" s="200"/>
      <c r="AE4" s="200"/>
      <c r="AF4" s="200"/>
      <c r="AG4" s="200"/>
      <c r="AH4" s="200"/>
      <c r="AI4" s="200"/>
      <c r="AJ4" s="201"/>
      <c r="AK4" s="202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4"/>
      <c r="AX4" s="204"/>
      <c r="AY4" s="205"/>
      <c r="BC4" s="2" t="s">
        <v>35</v>
      </c>
    </row>
    <row r="5" spans="1:63" ht="36" customHeight="1">
      <c r="A5" s="7" t="s">
        <v>1</v>
      </c>
      <c r="B5" s="191" t="s">
        <v>28</v>
      </c>
      <c r="C5" s="92"/>
      <c r="D5" s="92"/>
      <c r="E5" s="92"/>
      <c r="F5" s="92"/>
      <c r="G5" s="92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92" t="s">
        <v>31</v>
      </c>
      <c r="S5" s="92"/>
      <c r="T5" s="92"/>
      <c r="U5" s="92"/>
      <c r="V5" s="164"/>
      <c r="W5" s="164"/>
      <c r="X5" s="164"/>
      <c r="Y5" s="164"/>
      <c r="Z5" s="92" t="s">
        <v>30</v>
      </c>
      <c r="AA5" s="92"/>
      <c r="AB5" s="92"/>
      <c r="AC5" s="92"/>
      <c r="AD5" s="164"/>
      <c r="AE5" s="164"/>
      <c r="AF5" s="164"/>
      <c r="AG5" s="164"/>
      <c r="AH5" s="92" t="s">
        <v>29</v>
      </c>
      <c r="AI5" s="92"/>
      <c r="AJ5" s="92"/>
      <c r="AK5" s="92"/>
      <c r="AL5" s="164"/>
      <c r="AM5" s="164"/>
      <c r="AN5" s="164"/>
      <c r="AO5" s="164"/>
      <c r="AP5" s="92" t="s">
        <v>26</v>
      </c>
      <c r="AQ5" s="92"/>
      <c r="AR5" s="92"/>
      <c r="AS5" s="92"/>
      <c r="AT5" s="164"/>
      <c r="AU5" s="164"/>
      <c r="AV5" s="164"/>
      <c r="AW5" s="164"/>
      <c r="AX5" s="164"/>
      <c r="AY5" s="206"/>
      <c r="BC5" s="2" t="s">
        <v>34</v>
      </c>
    </row>
    <row r="6" spans="1:63" ht="18" customHeight="1">
      <c r="A6" s="188" t="s">
        <v>135</v>
      </c>
      <c r="B6" s="189"/>
      <c r="C6" s="189"/>
      <c r="D6" s="189"/>
      <c r="E6" s="189"/>
      <c r="F6" s="189"/>
      <c r="G6" s="190"/>
      <c r="H6" s="191" t="s">
        <v>138</v>
      </c>
      <c r="I6" s="92"/>
      <c r="J6" s="92"/>
      <c r="K6" s="92"/>
      <c r="L6" s="92"/>
      <c r="M6" s="192"/>
      <c r="N6" s="191" t="s">
        <v>137</v>
      </c>
      <c r="O6" s="92"/>
      <c r="P6" s="192"/>
      <c r="Q6" s="191" t="s">
        <v>132</v>
      </c>
      <c r="R6" s="92"/>
      <c r="S6" s="92"/>
      <c r="T6" s="92"/>
      <c r="U6" s="92"/>
      <c r="V6" s="192"/>
      <c r="W6" s="191" t="s">
        <v>136</v>
      </c>
      <c r="X6" s="92"/>
      <c r="Y6" s="92"/>
      <c r="Z6" s="92"/>
      <c r="AA6" s="92"/>
      <c r="AB6" s="192"/>
      <c r="AC6" s="8"/>
      <c r="AD6" s="193" t="s">
        <v>135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81" t="s">
        <v>79</v>
      </c>
      <c r="AQ6" s="181"/>
      <c r="AR6" s="115" t="s">
        <v>134</v>
      </c>
      <c r="AS6" s="115"/>
      <c r="AT6" s="115"/>
      <c r="AU6" s="115"/>
      <c r="AV6" s="115"/>
      <c r="AW6" s="115"/>
      <c r="AX6" s="9"/>
      <c r="AY6" s="10"/>
      <c r="BJ6" s="2" t="s">
        <v>130</v>
      </c>
      <c r="BK6" s="2">
        <v>12</v>
      </c>
    </row>
    <row r="7" spans="1:63" ht="18" customHeight="1">
      <c r="A7" s="79" t="s">
        <v>133</v>
      </c>
      <c r="B7" s="194"/>
      <c r="C7" s="195" t="s">
        <v>132</v>
      </c>
      <c r="D7" s="66"/>
      <c r="E7" s="66"/>
      <c r="F7" s="66"/>
      <c r="G7" s="80"/>
      <c r="H7" s="144"/>
      <c r="I7" s="145"/>
      <c r="J7" s="145"/>
      <c r="K7" s="145"/>
      <c r="L7" s="145"/>
      <c r="M7" s="146"/>
      <c r="N7" s="163"/>
      <c r="O7" s="164"/>
      <c r="P7" s="165"/>
      <c r="Q7" s="166" t="str">
        <f t="shared" ref="Q7:Q15" si="0">IF(N7="","",VLOOKUP(H7,$BJ$6:$BK$20,2,FALSE))</f>
        <v/>
      </c>
      <c r="R7" s="167"/>
      <c r="S7" s="167"/>
      <c r="T7" s="167"/>
      <c r="U7" s="167"/>
      <c r="V7" s="168"/>
      <c r="W7" s="169" t="str">
        <f t="shared" ref="W7:W13" si="1">IF(N7="","",N7*Q7)</f>
        <v/>
      </c>
      <c r="X7" s="170"/>
      <c r="Y7" s="170"/>
      <c r="Z7" s="170"/>
      <c r="AA7" s="170"/>
      <c r="AB7" s="171"/>
      <c r="AC7" s="11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41"/>
      <c r="AQ7" s="141"/>
      <c r="AR7" s="181" t="s">
        <v>131</v>
      </c>
      <c r="AS7" s="181"/>
      <c r="AT7" s="181"/>
      <c r="AU7" s="181"/>
      <c r="AV7" s="181"/>
      <c r="AW7" s="181"/>
      <c r="AX7" s="12"/>
      <c r="AY7" s="13"/>
      <c r="BJ7" s="2" t="s">
        <v>128</v>
      </c>
      <c r="BK7" s="2">
        <v>12</v>
      </c>
    </row>
    <row r="8" spans="1:63" ht="18" customHeight="1">
      <c r="A8" s="182" t="s">
        <v>130</v>
      </c>
      <c r="B8" s="183"/>
      <c r="C8" s="184" t="s">
        <v>127</v>
      </c>
      <c r="D8" s="77"/>
      <c r="E8" s="77"/>
      <c r="F8" s="77"/>
      <c r="G8" s="78"/>
      <c r="H8" s="144"/>
      <c r="I8" s="145"/>
      <c r="J8" s="145"/>
      <c r="K8" s="145"/>
      <c r="L8" s="145"/>
      <c r="M8" s="146"/>
      <c r="N8" s="163"/>
      <c r="O8" s="164"/>
      <c r="P8" s="165"/>
      <c r="Q8" s="166" t="str">
        <f t="shared" si="0"/>
        <v/>
      </c>
      <c r="R8" s="167"/>
      <c r="S8" s="167"/>
      <c r="T8" s="167"/>
      <c r="U8" s="167"/>
      <c r="V8" s="168"/>
      <c r="W8" s="169" t="str">
        <f t="shared" si="1"/>
        <v/>
      </c>
      <c r="X8" s="170"/>
      <c r="Y8" s="170"/>
      <c r="Z8" s="170"/>
      <c r="AA8" s="170"/>
      <c r="AB8" s="171"/>
      <c r="AC8" s="11"/>
      <c r="AF8" s="141" t="s">
        <v>129</v>
      </c>
      <c r="AG8" s="141"/>
      <c r="AH8" s="141"/>
      <c r="AI8" s="141"/>
      <c r="AJ8" s="185" t="str">
        <f>IF(W20="","",W20)</f>
        <v/>
      </c>
      <c r="AK8" s="185"/>
      <c r="AL8" s="185"/>
      <c r="AM8" s="185"/>
      <c r="AN8" s="185"/>
      <c r="AO8" s="185"/>
      <c r="AP8" s="185"/>
      <c r="AQ8" s="141" t="s">
        <v>79</v>
      </c>
      <c r="AR8" s="141"/>
      <c r="AS8" s="141" t="str">
        <f>IF(AJ8="","",ROUNDUP(AJ8/AJ9,1))</f>
        <v/>
      </c>
      <c r="AT8" s="141"/>
      <c r="AU8" s="141"/>
      <c r="AV8" s="141"/>
      <c r="AW8" s="179" t="s">
        <v>12</v>
      </c>
      <c r="AX8" s="179"/>
      <c r="AY8" s="180"/>
      <c r="BJ8" s="2" t="s">
        <v>126</v>
      </c>
      <c r="BK8" s="2">
        <v>8</v>
      </c>
    </row>
    <row r="9" spans="1:63" ht="18" customHeight="1">
      <c r="A9" s="132" t="s">
        <v>128</v>
      </c>
      <c r="B9" s="133"/>
      <c r="C9" s="134" t="s">
        <v>127</v>
      </c>
      <c r="D9" s="64"/>
      <c r="E9" s="64"/>
      <c r="F9" s="64"/>
      <c r="G9" s="74"/>
      <c r="H9" s="144"/>
      <c r="I9" s="145"/>
      <c r="J9" s="145"/>
      <c r="K9" s="145"/>
      <c r="L9" s="145"/>
      <c r="M9" s="146"/>
      <c r="N9" s="163"/>
      <c r="O9" s="164"/>
      <c r="P9" s="165"/>
      <c r="Q9" s="166" t="str">
        <f t="shared" si="0"/>
        <v/>
      </c>
      <c r="R9" s="167"/>
      <c r="S9" s="167"/>
      <c r="T9" s="167"/>
      <c r="U9" s="167"/>
      <c r="V9" s="168"/>
      <c r="W9" s="169" t="str">
        <f t="shared" si="1"/>
        <v/>
      </c>
      <c r="X9" s="170"/>
      <c r="Y9" s="170"/>
      <c r="Z9" s="170"/>
      <c r="AA9" s="170"/>
      <c r="AB9" s="171"/>
      <c r="AC9" s="11"/>
      <c r="AF9" s="141"/>
      <c r="AG9" s="141"/>
      <c r="AH9" s="141"/>
      <c r="AI9" s="141"/>
      <c r="AJ9" s="181" t="str">
        <f>IF(N20="","",N20)</f>
        <v/>
      </c>
      <c r="AK9" s="181"/>
      <c r="AL9" s="181"/>
      <c r="AM9" s="181"/>
      <c r="AN9" s="181"/>
      <c r="AO9" s="181"/>
      <c r="AP9" s="181"/>
      <c r="AQ9" s="141"/>
      <c r="AR9" s="141"/>
      <c r="AS9" s="141"/>
      <c r="AT9" s="141"/>
      <c r="AU9" s="141"/>
      <c r="AV9" s="141"/>
      <c r="AW9" s="179"/>
      <c r="AX9" s="179"/>
      <c r="AY9" s="180"/>
      <c r="BJ9" s="2" t="s">
        <v>125</v>
      </c>
      <c r="BK9" s="2">
        <v>20</v>
      </c>
    </row>
    <row r="10" spans="1:63" ht="18" customHeight="1">
      <c r="A10" s="132" t="s">
        <v>124</v>
      </c>
      <c r="B10" s="133"/>
      <c r="C10" s="134" t="s">
        <v>114</v>
      </c>
      <c r="D10" s="64"/>
      <c r="E10" s="64"/>
      <c r="F10" s="64"/>
      <c r="G10" s="74"/>
      <c r="H10" s="144"/>
      <c r="I10" s="145"/>
      <c r="J10" s="145"/>
      <c r="K10" s="145"/>
      <c r="L10" s="145"/>
      <c r="M10" s="146"/>
      <c r="N10" s="163"/>
      <c r="O10" s="164"/>
      <c r="P10" s="165"/>
      <c r="Q10" s="166" t="str">
        <f t="shared" si="0"/>
        <v/>
      </c>
      <c r="R10" s="167"/>
      <c r="S10" s="167"/>
      <c r="T10" s="167"/>
      <c r="U10" s="167"/>
      <c r="V10" s="168"/>
      <c r="W10" s="169" t="str">
        <f t="shared" si="1"/>
        <v/>
      </c>
      <c r="X10" s="170"/>
      <c r="Y10" s="170"/>
      <c r="Z10" s="170"/>
      <c r="AA10" s="170"/>
      <c r="AB10" s="171"/>
      <c r="AC10" s="11"/>
      <c r="AD10" s="175" t="s">
        <v>123</v>
      </c>
      <c r="AE10" s="175"/>
      <c r="AF10" s="175"/>
      <c r="AG10" s="175"/>
      <c r="AH10" s="176" t="s">
        <v>85</v>
      </c>
      <c r="AI10" s="176"/>
      <c r="AJ10" s="178" t="s">
        <v>87</v>
      </c>
      <c r="AK10" s="178"/>
      <c r="AL10" s="178"/>
      <c r="AM10" s="178"/>
      <c r="AN10" s="178"/>
      <c r="AO10" s="178"/>
      <c r="AP10" s="178"/>
      <c r="AQ10" s="176" t="s">
        <v>79</v>
      </c>
      <c r="AR10" s="176"/>
      <c r="AS10" s="186" t="s">
        <v>122</v>
      </c>
      <c r="AT10" s="186"/>
      <c r="AU10" s="186"/>
      <c r="AV10" s="186"/>
      <c r="AW10" s="186"/>
      <c r="AX10" s="186"/>
      <c r="AY10" s="187"/>
      <c r="BJ10" s="2" t="s">
        <v>121</v>
      </c>
      <c r="BK10" s="2">
        <v>30</v>
      </c>
    </row>
    <row r="11" spans="1:63" ht="18" customHeight="1">
      <c r="A11" s="132" t="s">
        <v>120</v>
      </c>
      <c r="B11" s="133"/>
      <c r="C11" s="134" t="s">
        <v>119</v>
      </c>
      <c r="D11" s="64"/>
      <c r="E11" s="64"/>
      <c r="F11" s="64"/>
      <c r="G11" s="74"/>
      <c r="H11" s="144"/>
      <c r="I11" s="145"/>
      <c r="J11" s="145"/>
      <c r="K11" s="145"/>
      <c r="L11" s="145"/>
      <c r="M11" s="146"/>
      <c r="N11" s="163"/>
      <c r="O11" s="164"/>
      <c r="P11" s="165"/>
      <c r="Q11" s="166" t="str">
        <f t="shared" si="0"/>
        <v/>
      </c>
      <c r="R11" s="167"/>
      <c r="S11" s="167"/>
      <c r="T11" s="167"/>
      <c r="U11" s="167"/>
      <c r="V11" s="168"/>
      <c r="W11" s="169" t="str">
        <f t="shared" si="1"/>
        <v/>
      </c>
      <c r="X11" s="170"/>
      <c r="Y11" s="170"/>
      <c r="Z11" s="170"/>
      <c r="AA11" s="170"/>
      <c r="AB11" s="171"/>
      <c r="AC11" s="11"/>
      <c r="AD11" s="141" t="str">
        <f>IF(OR(AS8="",N20&gt;30),"",AS8)</f>
        <v/>
      </c>
      <c r="AE11" s="141"/>
      <c r="AF11" s="141"/>
      <c r="AG11" s="141"/>
      <c r="AH11" s="141" t="s">
        <v>85</v>
      </c>
      <c r="AI11" s="141"/>
      <c r="AJ11" s="135" t="str">
        <f>IF(N20="","",IF(N20=1,C25,IF(N20&lt;5,C26,IF(N20&lt;11,C28,IF(N20&lt;16,C29,IF(N20&lt;21,C30,IF(N20&lt;31,C31,"ハンターカーブより")))))))</f>
        <v/>
      </c>
      <c r="AK11" s="135"/>
      <c r="AL11" s="135"/>
      <c r="AM11" s="135"/>
      <c r="AN11" s="135"/>
      <c r="AO11" s="135"/>
      <c r="AP11" s="135"/>
      <c r="AQ11" s="141" t="s">
        <v>79</v>
      </c>
      <c r="AR11" s="141"/>
      <c r="AS11" s="177" t="str">
        <f>IF(OR(N20="",N20&gt;30),"",ROUNDUP(AD11*AJ11,1))</f>
        <v/>
      </c>
      <c r="AT11" s="177"/>
      <c r="AU11" s="177"/>
      <c r="AV11" s="177"/>
      <c r="AW11" s="155" t="s">
        <v>104</v>
      </c>
      <c r="AX11" s="155"/>
      <c r="AY11" s="156"/>
      <c r="BJ11" s="2" t="s">
        <v>118</v>
      </c>
      <c r="BK11" s="2">
        <v>8</v>
      </c>
    </row>
    <row r="12" spans="1:63" ht="18" customHeight="1">
      <c r="A12" s="132" t="s">
        <v>117</v>
      </c>
      <c r="B12" s="133"/>
      <c r="C12" s="134" t="s">
        <v>116</v>
      </c>
      <c r="D12" s="64"/>
      <c r="E12" s="64"/>
      <c r="F12" s="64"/>
      <c r="G12" s="74"/>
      <c r="H12" s="144"/>
      <c r="I12" s="145"/>
      <c r="J12" s="145"/>
      <c r="K12" s="145"/>
      <c r="L12" s="145"/>
      <c r="M12" s="146"/>
      <c r="N12" s="163"/>
      <c r="O12" s="164"/>
      <c r="P12" s="165"/>
      <c r="Q12" s="166" t="str">
        <f t="shared" si="0"/>
        <v/>
      </c>
      <c r="R12" s="167"/>
      <c r="S12" s="167"/>
      <c r="T12" s="167"/>
      <c r="U12" s="167"/>
      <c r="V12" s="168"/>
      <c r="W12" s="169" t="str">
        <f t="shared" si="1"/>
        <v/>
      </c>
      <c r="X12" s="170"/>
      <c r="Y12" s="170"/>
      <c r="Z12" s="170"/>
      <c r="AA12" s="170"/>
      <c r="AB12" s="171"/>
      <c r="AC12" s="11"/>
      <c r="AD12" s="141"/>
      <c r="AE12" s="141"/>
      <c r="AF12" s="141"/>
      <c r="AG12" s="141"/>
      <c r="AH12" s="141"/>
      <c r="AI12" s="141"/>
      <c r="AJ12" s="135"/>
      <c r="AK12" s="135"/>
      <c r="AL12" s="135"/>
      <c r="AM12" s="135"/>
      <c r="AN12" s="135"/>
      <c r="AO12" s="135"/>
      <c r="AP12" s="135"/>
      <c r="AQ12" s="141"/>
      <c r="AR12" s="141"/>
      <c r="AS12" s="177"/>
      <c r="AT12" s="177"/>
      <c r="AU12" s="177"/>
      <c r="AV12" s="177"/>
      <c r="AW12" s="155"/>
      <c r="AX12" s="155"/>
      <c r="AY12" s="156"/>
      <c r="BJ12" s="2" t="s">
        <v>112</v>
      </c>
      <c r="BK12" s="2">
        <v>12</v>
      </c>
    </row>
    <row r="13" spans="1:63" ht="18" customHeight="1">
      <c r="A13" s="132" t="s">
        <v>115</v>
      </c>
      <c r="B13" s="133"/>
      <c r="C13" s="134" t="s">
        <v>114</v>
      </c>
      <c r="D13" s="64"/>
      <c r="E13" s="64"/>
      <c r="F13" s="64"/>
      <c r="G13" s="74"/>
      <c r="H13" s="144"/>
      <c r="I13" s="145"/>
      <c r="J13" s="145"/>
      <c r="K13" s="145"/>
      <c r="L13" s="145"/>
      <c r="M13" s="146"/>
      <c r="N13" s="163"/>
      <c r="O13" s="164"/>
      <c r="P13" s="165"/>
      <c r="Q13" s="166" t="str">
        <f t="shared" si="0"/>
        <v/>
      </c>
      <c r="R13" s="167"/>
      <c r="S13" s="167"/>
      <c r="T13" s="167"/>
      <c r="U13" s="167"/>
      <c r="V13" s="168"/>
      <c r="W13" s="169" t="str">
        <f t="shared" si="1"/>
        <v/>
      </c>
      <c r="X13" s="170"/>
      <c r="Y13" s="170"/>
      <c r="Z13" s="170"/>
      <c r="AA13" s="170"/>
      <c r="AB13" s="171"/>
      <c r="AC13" s="11"/>
      <c r="AD13" s="83" t="s">
        <v>113</v>
      </c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172"/>
      <c r="BJ13" s="2" t="s">
        <v>110</v>
      </c>
      <c r="BK13" s="2">
        <v>15</v>
      </c>
    </row>
    <row r="14" spans="1:63" ht="18" customHeight="1">
      <c r="A14" s="132" t="s">
        <v>112</v>
      </c>
      <c r="B14" s="133"/>
      <c r="C14" s="134" t="s">
        <v>105</v>
      </c>
      <c r="D14" s="64"/>
      <c r="E14" s="64"/>
      <c r="F14" s="64"/>
      <c r="G14" s="74"/>
      <c r="H14" s="144"/>
      <c r="I14" s="145"/>
      <c r="J14" s="145"/>
      <c r="K14" s="145"/>
      <c r="L14" s="145"/>
      <c r="M14" s="146"/>
      <c r="N14" s="163"/>
      <c r="O14" s="164"/>
      <c r="P14" s="165"/>
      <c r="Q14" s="166" t="str">
        <f t="shared" si="0"/>
        <v/>
      </c>
      <c r="R14" s="167"/>
      <c r="S14" s="167"/>
      <c r="T14" s="167"/>
      <c r="U14" s="167"/>
      <c r="V14" s="168"/>
      <c r="W14" s="169" t="str">
        <f t="shared" ref="W14:W18" si="2">IF(N14="","",N14*Q14)</f>
        <v/>
      </c>
      <c r="X14" s="170"/>
      <c r="Y14" s="170"/>
      <c r="Z14" s="170"/>
      <c r="AA14" s="170"/>
      <c r="AB14" s="171"/>
      <c r="AC14" s="14"/>
      <c r="AD14" s="173" t="s">
        <v>111</v>
      </c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4"/>
      <c r="BJ14" s="2" t="s">
        <v>106</v>
      </c>
      <c r="BK14" s="2">
        <v>12</v>
      </c>
    </row>
    <row r="15" spans="1:63" ht="18" customHeight="1">
      <c r="A15" s="132" t="s">
        <v>110</v>
      </c>
      <c r="B15" s="133"/>
      <c r="C15" s="134" t="s">
        <v>109</v>
      </c>
      <c r="D15" s="64"/>
      <c r="E15" s="64"/>
      <c r="F15" s="64"/>
      <c r="G15" s="74"/>
      <c r="H15" s="144"/>
      <c r="I15" s="145"/>
      <c r="J15" s="145"/>
      <c r="K15" s="145"/>
      <c r="L15" s="145"/>
      <c r="M15" s="146"/>
      <c r="N15" s="163"/>
      <c r="O15" s="164"/>
      <c r="P15" s="165"/>
      <c r="Q15" s="166" t="str">
        <f t="shared" si="0"/>
        <v/>
      </c>
      <c r="R15" s="167"/>
      <c r="S15" s="167"/>
      <c r="T15" s="167"/>
      <c r="U15" s="167"/>
      <c r="V15" s="168"/>
      <c r="W15" s="169" t="str">
        <f t="shared" ref="W15" si="3">IF(N15="","",N15*Q15)</f>
        <v/>
      </c>
      <c r="X15" s="170"/>
      <c r="Y15" s="170"/>
      <c r="Z15" s="170"/>
      <c r="AA15" s="170"/>
      <c r="AB15" s="171"/>
      <c r="AC15" s="14"/>
      <c r="AD15" s="15"/>
      <c r="AE15" s="64" t="s">
        <v>108</v>
      </c>
      <c r="AF15" s="64"/>
      <c r="AG15" s="64"/>
      <c r="AH15" s="64"/>
      <c r="AI15" s="64"/>
      <c r="AJ15" s="64" t="s">
        <v>61</v>
      </c>
      <c r="AK15" s="64"/>
      <c r="AL15" s="141" t="s">
        <v>107</v>
      </c>
      <c r="AM15" s="141"/>
      <c r="AN15" s="141"/>
      <c r="AO15" s="141"/>
      <c r="AP15" s="141"/>
      <c r="AQ15" s="141" t="s">
        <v>79</v>
      </c>
      <c r="AR15" s="141"/>
      <c r="AS15" s="64" t="s">
        <v>15</v>
      </c>
      <c r="AT15" s="64"/>
      <c r="AU15" s="64"/>
      <c r="AV15" s="64"/>
      <c r="AW15" s="64"/>
      <c r="AX15" s="64"/>
      <c r="AY15" s="65"/>
      <c r="BJ15" s="2" t="s">
        <v>103</v>
      </c>
      <c r="BK15" s="2">
        <v>70</v>
      </c>
    </row>
    <row r="16" spans="1:63" ht="3" customHeight="1" thickBot="1">
      <c r="A16" s="16"/>
      <c r="B16" s="17"/>
      <c r="C16" s="18"/>
      <c r="D16" s="19"/>
      <c r="E16" s="19"/>
      <c r="F16" s="19"/>
      <c r="G16" s="20"/>
      <c r="H16" s="240"/>
      <c r="I16" s="241"/>
      <c r="J16" s="241"/>
      <c r="K16" s="241"/>
      <c r="L16" s="241"/>
      <c r="M16" s="242"/>
      <c r="N16" s="246"/>
      <c r="O16" s="137"/>
      <c r="P16" s="247"/>
      <c r="Q16" s="248"/>
      <c r="R16" s="249"/>
      <c r="S16" s="249"/>
      <c r="T16" s="249"/>
      <c r="U16" s="249"/>
      <c r="V16" s="250"/>
      <c r="W16" s="251" t="str">
        <f>IF(N16="","",N16*Q16)</f>
        <v/>
      </c>
      <c r="X16" s="252"/>
      <c r="Y16" s="252"/>
      <c r="Z16" s="252"/>
      <c r="AA16" s="252"/>
      <c r="AB16" s="253"/>
      <c r="AC16" s="14"/>
      <c r="AD16" s="15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19"/>
      <c r="AT16" s="19"/>
      <c r="AU16" s="19"/>
      <c r="AV16" s="19"/>
      <c r="AW16" s="19"/>
      <c r="AX16" s="19"/>
      <c r="AY16" s="22"/>
    </row>
    <row r="17" spans="1:63" ht="15" customHeight="1" thickTop="1">
      <c r="A17" s="142" t="s">
        <v>106</v>
      </c>
      <c r="B17" s="143"/>
      <c r="C17" s="134" t="s">
        <v>105</v>
      </c>
      <c r="D17" s="64"/>
      <c r="E17" s="64"/>
      <c r="F17" s="64"/>
      <c r="G17" s="74"/>
      <c r="H17" s="243"/>
      <c r="I17" s="244"/>
      <c r="J17" s="244"/>
      <c r="K17" s="244"/>
      <c r="L17" s="244"/>
      <c r="M17" s="245"/>
      <c r="N17" s="150"/>
      <c r="O17" s="69"/>
      <c r="P17" s="151"/>
      <c r="Q17" s="152"/>
      <c r="R17" s="153"/>
      <c r="S17" s="153"/>
      <c r="T17" s="153"/>
      <c r="U17" s="153"/>
      <c r="V17" s="154"/>
      <c r="W17" s="254"/>
      <c r="X17" s="255"/>
      <c r="Y17" s="255"/>
      <c r="Z17" s="255"/>
      <c r="AA17" s="255"/>
      <c r="AB17" s="256"/>
      <c r="AC17" s="23"/>
      <c r="AD17" s="12"/>
      <c r="AE17" s="64" t="str">
        <f>IF(AS11="","",AS11)</f>
        <v/>
      </c>
      <c r="AF17" s="64"/>
      <c r="AG17" s="64"/>
      <c r="AH17" s="64"/>
      <c r="AI17" s="64"/>
      <c r="AJ17" s="64" t="s">
        <v>61</v>
      </c>
      <c r="AK17" s="64"/>
      <c r="AL17" s="235"/>
      <c r="AM17" s="235"/>
      <c r="AN17" s="235"/>
      <c r="AO17" s="235"/>
      <c r="AP17" s="235"/>
      <c r="AQ17" s="141" t="s">
        <v>79</v>
      </c>
      <c r="AR17" s="141"/>
      <c r="AS17" s="157" t="str">
        <f>IF(AE17="","",AE17+AL17)</f>
        <v/>
      </c>
      <c r="AT17" s="158"/>
      <c r="AU17" s="158"/>
      <c r="AV17" s="159"/>
      <c r="AW17" s="155" t="s">
        <v>141</v>
      </c>
      <c r="AX17" s="155"/>
      <c r="AY17" s="156"/>
      <c r="BJ17" s="2" t="s">
        <v>101</v>
      </c>
      <c r="BK17" s="2">
        <v>5</v>
      </c>
    </row>
    <row r="18" spans="1:63" ht="18" customHeight="1" thickBot="1">
      <c r="A18" s="142" t="s">
        <v>103</v>
      </c>
      <c r="B18" s="143"/>
      <c r="C18" s="134" t="s">
        <v>102</v>
      </c>
      <c r="D18" s="64"/>
      <c r="E18" s="64"/>
      <c r="F18" s="64"/>
      <c r="G18" s="74"/>
      <c r="H18" s="144"/>
      <c r="I18" s="145"/>
      <c r="J18" s="145"/>
      <c r="K18" s="145"/>
      <c r="L18" s="145"/>
      <c r="M18" s="146"/>
      <c r="N18" s="163"/>
      <c r="O18" s="164"/>
      <c r="P18" s="165"/>
      <c r="Q18" s="227"/>
      <c r="R18" s="228"/>
      <c r="S18" s="228"/>
      <c r="T18" s="228"/>
      <c r="U18" s="228"/>
      <c r="V18" s="229"/>
      <c r="W18" s="236" t="str">
        <f t="shared" si="2"/>
        <v/>
      </c>
      <c r="X18" s="237"/>
      <c r="Y18" s="237"/>
      <c r="Z18" s="237"/>
      <c r="AA18" s="237"/>
      <c r="AB18" s="238"/>
      <c r="AC18" s="24"/>
      <c r="AD18" s="19"/>
      <c r="AE18" s="64"/>
      <c r="AF18" s="64"/>
      <c r="AG18" s="64"/>
      <c r="AH18" s="64"/>
      <c r="AI18" s="64"/>
      <c r="AJ18" s="64"/>
      <c r="AK18" s="64"/>
      <c r="AL18" s="235"/>
      <c r="AM18" s="235"/>
      <c r="AN18" s="235"/>
      <c r="AO18" s="235"/>
      <c r="AP18" s="235"/>
      <c r="AQ18" s="141"/>
      <c r="AR18" s="141"/>
      <c r="AS18" s="160"/>
      <c r="AT18" s="161"/>
      <c r="AU18" s="161"/>
      <c r="AV18" s="162"/>
      <c r="AW18" s="155"/>
      <c r="AX18" s="155"/>
      <c r="AY18" s="156"/>
      <c r="BJ18" s="2" t="s">
        <v>96</v>
      </c>
      <c r="BK18" s="2">
        <v>130</v>
      </c>
    </row>
    <row r="19" spans="1:63" ht="18" customHeight="1" thickTop="1">
      <c r="A19" s="132" t="s">
        <v>101</v>
      </c>
      <c r="B19" s="133"/>
      <c r="C19" s="134" t="s">
        <v>100</v>
      </c>
      <c r="D19" s="64"/>
      <c r="E19" s="64"/>
      <c r="F19" s="64"/>
      <c r="G19" s="74"/>
      <c r="H19" s="144"/>
      <c r="I19" s="145"/>
      <c r="J19" s="145"/>
      <c r="K19" s="145"/>
      <c r="L19" s="145"/>
      <c r="M19" s="146"/>
      <c r="N19" s="150"/>
      <c r="O19" s="69"/>
      <c r="P19" s="151"/>
      <c r="Q19" s="152"/>
      <c r="R19" s="153"/>
      <c r="S19" s="153"/>
      <c r="T19" s="153"/>
      <c r="U19" s="153"/>
      <c r="V19" s="154"/>
      <c r="W19" s="236" t="str">
        <f t="shared" ref="W19" si="4">IF(N19="","",N19*Q19)</f>
        <v/>
      </c>
      <c r="X19" s="237"/>
      <c r="Y19" s="237"/>
      <c r="Z19" s="237"/>
      <c r="AA19" s="237"/>
      <c r="AB19" s="238"/>
      <c r="AC19" s="14"/>
      <c r="AQ19" s="25"/>
      <c r="AR19" s="25"/>
      <c r="AS19" s="25"/>
      <c r="AT19" s="25"/>
      <c r="AU19" s="25"/>
      <c r="AV19" s="25"/>
      <c r="AX19" s="26"/>
      <c r="AY19" s="27"/>
      <c r="BJ19" s="2" t="s">
        <v>97</v>
      </c>
      <c r="BK19" s="2">
        <v>15</v>
      </c>
    </row>
    <row r="20" spans="1:63" ht="18" customHeight="1">
      <c r="A20" s="132" t="s">
        <v>96</v>
      </c>
      <c r="B20" s="133"/>
      <c r="C20" s="134" t="s">
        <v>95</v>
      </c>
      <c r="D20" s="64"/>
      <c r="E20" s="64"/>
      <c r="F20" s="64"/>
      <c r="G20" s="74"/>
      <c r="H20" s="82" t="s">
        <v>52</v>
      </c>
      <c r="I20" s="77"/>
      <c r="J20" s="77"/>
      <c r="K20" s="77"/>
      <c r="L20" s="77"/>
      <c r="M20" s="78"/>
      <c r="N20" s="82" t="str">
        <f>IF(N7="","",SUM(N7:P19))</f>
        <v/>
      </c>
      <c r="O20" s="77"/>
      <c r="P20" s="78"/>
      <c r="Q20" s="147"/>
      <c r="R20" s="148"/>
      <c r="S20" s="148"/>
      <c r="T20" s="148"/>
      <c r="U20" s="148"/>
      <c r="V20" s="149"/>
      <c r="W20" s="82" t="str">
        <f>IF(W7="","",SUM(W7:Y19))</f>
        <v/>
      </c>
      <c r="X20" s="77"/>
      <c r="Y20" s="77"/>
      <c r="Z20" s="77" t="str">
        <f>IF(Z7="","",SUM(Z7:AB19))</f>
        <v/>
      </c>
      <c r="AA20" s="77"/>
      <c r="AB20" s="78"/>
      <c r="AC20" s="14"/>
      <c r="AD20" s="15" t="s">
        <v>99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6"/>
      <c r="AP20" s="26"/>
      <c r="AQ20" s="138" t="str">
        <f>IF(AS17="","",IF(AS17&lt;=41,13,IF(AS17&lt;=66,20,IF(AS17&lt;=105,25,IF(AS17&lt;=166,40,IF(AS17&lt;=833,50,IF(AS17&lt;=1300,75,IF(AS17&lt;=2083,100,""))))))))</f>
        <v/>
      </c>
      <c r="AR20" s="139"/>
      <c r="AS20" s="139"/>
      <c r="AT20" s="139"/>
      <c r="AU20" s="139"/>
      <c r="AV20" s="140"/>
      <c r="AW20" s="68" t="s">
        <v>98</v>
      </c>
      <c r="AX20" s="64"/>
      <c r="AY20" s="65"/>
      <c r="BJ20" s="2" t="s">
        <v>91</v>
      </c>
      <c r="BK20" s="2">
        <v>35</v>
      </c>
    </row>
    <row r="21" spans="1:63" ht="6" customHeight="1">
      <c r="A21" s="16"/>
      <c r="B21" s="17"/>
      <c r="C21" s="18"/>
      <c r="D21" s="19"/>
      <c r="E21" s="19"/>
      <c r="F21" s="19"/>
      <c r="G21" s="20"/>
      <c r="H21" s="2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6"/>
      <c r="AP21" s="26"/>
      <c r="AQ21" s="19"/>
      <c r="AR21" s="19"/>
      <c r="AS21" s="19"/>
      <c r="AT21" s="19"/>
      <c r="AU21" s="19"/>
      <c r="AV21" s="19"/>
      <c r="AW21" s="15"/>
      <c r="AX21" s="26"/>
      <c r="AY21" s="27"/>
    </row>
    <row r="22" spans="1:63" ht="15.95" customHeight="1">
      <c r="A22" s="132" t="s">
        <v>94</v>
      </c>
      <c r="B22" s="133"/>
      <c r="C22" s="134" t="s">
        <v>93</v>
      </c>
      <c r="D22" s="64"/>
      <c r="E22" s="64"/>
      <c r="F22" s="64"/>
      <c r="G22" s="74"/>
      <c r="H22" s="30"/>
      <c r="I22" s="77" t="s">
        <v>153</v>
      </c>
      <c r="J22" s="77"/>
      <c r="K22" s="77"/>
      <c r="L22" s="137"/>
      <c r="M22" s="137"/>
      <c r="N22" s="77" t="s">
        <v>20</v>
      </c>
      <c r="O22" s="77"/>
      <c r="P22" s="137"/>
      <c r="Q22" s="137"/>
      <c r="R22" s="77" t="s">
        <v>21</v>
      </c>
      <c r="S22" s="77"/>
      <c r="T22" s="137"/>
      <c r="U22" s="137"/>
      <c r="V22" s="77" t="s">
        <v>22</v>
      </c>
      <c r="W22" s="77"/>
      <c r="X22" s="137"/>
      <c r="Y22" s="137"/>
      <c r="Z22" s="93" t="s">
        <v>92</v>
      </c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130"/>
      <c r="AR22" s="130"/>
      <c r="AS22" s="130"/>
      <c r="AT22" s="130"/>
      <c r="AU22" s="130"/>
      <c r="AV22" s="130"/>
      <c r="AW22" s="130"/>
      <c r="AX22" s="93" t="s">
        <v>86</v>
      </c>
      <c r="AY22" s="131"/>
    </row>
    <row r="23" spans="1:63" ht="18" customHeight="1">
      <c r="A23" s="132" t="s">
        <v>91</v>
      </c>
      <c r="B23" s="133"/>
      <c r="C23" s="134" t="s">
        <v>90</v>
      </c>
      <c r="D23" s="64"/>
      <c r="E23" s="64"/>
      <c r="F23" s="64"/>
      <c r="G23" s="74"/>
      <c r="H23" s="23"/>
      <c r="I23" s="15"/>
      <c r="J23" s="15"/>
      <c r="K23" s="64" t="s">
        <v>89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 t="s">
        <v>85</v>
      </c>
      <c r="W23" s="64"/>
      <c r="X23" s="64" t="s">
        <v>5</v>
      </c>
      <c r="Y23" s="64"/>
      <c r="Z23" s="64"/>
      <c r="AA23" s="64"/>
      <c r="AB23" s="64"/>
      <c r="AC23" s="64"/>
      <c r="AD23" s="64"/>
      <c r="AE23" s="64"/>
      <c r="AF23" s="64"/>
      <c r="AG23" s="64" t="s">
        <v>84</v>
      </c>
      <c r="AH23" s="64"/>
      <c r="AI23" s="64">
        <v>9.7999999999999997E-3</v>
      </c>
      <c r="AJ23" s="64"/>
      <c r="AK23" s="64"/>
      <c r="AL23" s="64"/>
      <c r="AM23" s="64"/>
      <c r="AN23" s="64"/>
      <c r="AO23" s="64" t="s">
        <v>79</v>
      </c>
      <c r="AP23" s="64"/>
      <c r="AQ23" s="135" t="s">
        <v>88</v>
      </c>
      <c r="AR23" s="135"/>
      <c r="AS23" s="135"/>
      <c r="AT23" s="135"/>
      <c r="AU23" s="135"/>
      <c r="AV23" s="135"/>
      <c r="AW23" s="135"/>
      <c r="AX23" s="135"/>
      <c r="AY23" s="136"/>
      <c r="BJ23" s="2">
        <v>1</v>
      </c>
      <c r="BK23" s="2">
        <v>0.63</v>
      </c>
    </row>
    <row r="24" spans="1:63" ht="18" customHeight="1">
      <c r="A24" s="239" t="s">
        <v>87</v>
      </c>
      <c r="B24" s="92"/>
      <c r="C24" s="92"/>
      <c r="D24" s="92"/>
      <c r="E24" s="92"/>
      <c r="F24" s="92"/>
      <c r="G24" s="192"/>
      <c r="H24" s="31"/>
      <c r="I24" s="32"/>
      <c r="J24" s="32"/>
      <c r="K24" s="75" t="str">
        <f>IF(AQ22="","",AQ22)</f>
        <v/>
      </c>
      <c r="L24" s="75"/>
      <c r="M24" s="75"/>
      <c r="N24" s="75"/>
      <c r="O24" s="75"/>
      <c r="P24" s="75"/>
      <c r="Q24" s="75"/>
      <c r="R24" s="75"/>
      <c r="S24" s="75" t="s">
        <v>86</v>
      </c>
      <c r="T24" s="75"/>
      <c r="U24" s="75"/>
      <c r="V24" s="66" t="s">
        <v>85</v>
      </c>
      <c r="W24" s="66"/>
      <c r="X24" s="66" t="str">
        <f>IF(P22="","",VLOOKUP(P22,BJ23:BK35,2))</f>
        <v/>
      </c>
      <c r="Y24" s="66"/>
      <c r="Z24" s="66"/>
      <c r="AA24" s="66"/>
      <c r="AB24" s="66"/>
      <c r="AC24" s="66"/>
      <c r="AD24" s="66"/>
      <c r="AE24" s="66"/>
      <c r="AF24" s="66"/>
      <c r="AG24" s="66" t="s">
        <v>84</v>
      </c>
      <c r="AH24" s="66"/>
      <c r="AI24" s="66">
        <v>9.7999999999999997E-3</v>
      </c>
      <c r="AJ24" s="66"/>
      <c r="AK24" s="66"/>
      <c r="AL24" s="66"/>
      <c r="AM24" s="66"/>
      <c r="AN24" s="66"/>
      <c r="AO24" s="66" t="s">
        <v>79</v>
      </c>
      <c r="AP24" s="66"/>
      <c r="AQ24" s="66" t="str">
        <f>IF(K24="","",ROUNDDOWN(K24*X24/AI24,1))</f>
        <v/>
      </c>
      <c r="AR24" s="66"/>
      <c r="AS24" s="66"/>
      <c r="AT24" s="66"/>
      <c r="AU24" s="66"/>
      <c r="AV24" s="66"/>
      <c r="AW24" s="66"/>
      <c r="AX24" s="66" t="s">
        <v>58</v>
      </c>
      <c r="AY24" s="67"/>
      <c r="BJ24" s="2">
        <v>2</v>
      </c>
      <c r="BK24" s="2">
        <v>0.57999999999999996</v>
      </c>
    </row>
    <row r="25" spans="1:63" ht="18" customHeight="1" thickBot="1">
      <c r="A25" s="7" t="s">
        <v>83</v>
      </c>
      <c r="B25" s="29" t="s">
        <v>57</v>
      </c>
      <c r="C25" s="77">
        <v>1</v>
      </c>
      <c r="D25" s="77"/>
      <c r="E25" s="77"/>
      <c r="F25" s="77"/>
      <c r="G25" s="78"/>
      <c r="H25" s="30"/>
      <c r="I25" s="77" t="s">
        <v>23</v>
      </c>
      <c r="J25" s="77"/>
      <c r="K25" s="77"/>
      <c r="L25" s="77"/>
      <c r="M25" s="77"/>
      <c r="N25" s="77"/>
      <c r="O25" s="77"/>
      <c r="P25" s="77"/>
      <c r="Q25" s="77"/>
      <c r="R25" s="77"/>
      <c r="S25" s="77" t="s">
        <v>61</v>
      </c>
      <c r="T25" s="77"/>
      <c r="U25" s="77" t="s">
        <v>24</v>
      </c>
      <c r="V25" s="77"/>
      <c r="W25" s="77"/>
      <c r="X25" s="77"/>
      <c r="Y25" s="77"/>
      <c r="Z25" s="77"/>
      <c r="AA25" s="77"/>
      <c r="AB25" s="77"/>
      <c r="AC25" s="77"/>
      <c r="AD25" s="77" t="s">
        <v>80</v>
      </c>
      <c r="AE25" s="77"/>
      <c r="AF25" s="128" t="s">
        <v>82</v>
      </c>
      <c r="AG25" s="128"/>
      <c r="AH25" s="128"/>
      <c r="AI25" s="128"/>
      <c r="AJ25" s="128"/>
      <c r="AK25" s="128"/>
      <c r="AL25" s="128"/>
      <c r="AM25" s="128"/>
      <c r="AN25" s="128"/>
      <c r="AO25" s="77" t="s">
        <v>79</v>
      </c>
      <c r="AP25" s="77"/>
      <c r="AQ25" s="77" t="s">
        <v>50</v>
      </c>
      <c r="AR25" s="77"/>
      <c r="AS25" s="77"/>
      <c r="AT25" s="77"/>
      <c r="AU25" s="77"/>
      <c r="AV25" s="77"/>
      <c r="AW25" s="77"/>
      <c r="AX25" s="77"/>
      <c r="AY25" s="129"/>
      <c r="BJ25" s="2">
        <v>3</v>
      </c>
      <c r="BK25" s="2">
        <v>0.63</v>
      </c>
    </row>
    <row r="26" spans="1:63" ht="16.5" customHeight="1" thickTop="1" thickBot="1">
      <c r="A26" s="33" t="s">
        <v>81</v>
      </c>
      <c r="B26" s="19" t="s">
        <v>57</v>
      </c>
      <c r="C26" s="64">
        <v>2</v>
      </c>
      <c r="D26" s="64"/>
      <c r="E26" s="64"/>
      <c r="F26" s="64"/>
      <c r="G26" s="74"/>
      <c r="H26" s="14"/>
      <c r="I26" s="15"/>
      <c r="J26" s="230"/>
      <c r="K26" s="230"/>
      <c r="L26" s="230"/>
      <c r="M26" s="230"/>
      <c r="N26" s="230"/>
      <c r="O26" s="230"/>
      <c r="P26" s="230"/>
      <c r="Q26" s="83" t="s">
        <v>58</v>
      </c>
      <c r="R26" s="83"/>
      <c r="S26" s="64" t="s">
        <v>61</v>
      </c>
      <c r="T26" s="64"/>
      <c r="U26" s="230"/>
      <c r="V26" s="230"/>
      <c r="W26" s="230"/>
      <c r="X26" s="230"/>
      <c r="Y26" s="230"/>
      <c r="Z26" s="230"/>
      <c r="AA26" s="230"/>
      <c r="AB26" s="64"/>
      <c r="AC26" s="64"/>
      <c r="AD26" s="64" t="s">
        <v>80</v>
      </c>
      <c r="AE26" s="64"/>
      <c r="AF26" s="117"/>
      <c r="AG26" s="117"/>
      <c r="AH26" s="117"/>
      <c r="AI26" s="117"/>
      <c r="AJ26" s="117"/>
      <c r="AK26" s="117"/>
      <c r="AL26" s="117"/>
      <c r="AM26" s="83"/>
      <c r="AN26" s="83"/>
      <c r="AO26" s="64" t="s">
        <v>79</v>
      </c>
      <c r="AP26" s="64"/>
      <c r="AQ26" s="118" t="str">
        <f>IF(J26="","",J26+U26-AF26)</f>
        <v/>
      </c>
      <c r="AR26" s="119"/>
      <c r="AS26" s="119"/>
      <c r="AT26" s="119"/>
      <c r="AU26" s="119"/>
      <c r="AV26" s="119"/>
      <c r="AW26" s="120"/>
      <c r="AX26" s="64" t="s">
        <v>58</v>
      </c>
      <c r="AY26" s="65"/>
      <c r="BJ26" s="2">
        <v>4</v>
      </c>
      <c r="BK26" s="2">
        <v>0.64</v>
      </c>
    </row>
    <row r="27" spans="1:63" ht="3.75" customHeight="1" thickTop="1">
      <c r="A27" s="33"/>
      <c r="B27" s="19"/>
      <c r="C27" s="19"/>
      <c r="D27" s="19"/>
      <c r="E27" s="19"/>
      <c r="F27" s="19"/>
      <c r="G27" s="20"/>
      <c r="H27" s="31"/>
      <c r="I27" s="32"/>
      <c r="J27" s="34"/>
      <c r="K27" s="34"/>
      <c r="L27" s="34"/>
      <c r="M27" s="34"/>
      <c r="N27" s="34"/>
      <c r="O27" s="34"/>
      <c r="P27" s="34"/>
      <c r="Q27" s="32"/>
      <c r="R27" s="32"/>
      <c r="S27" s="35"/>
      <c r="T27" s="35"/>
      <c r="U27" s="36"/>
      <c r="V27" s="36"/>
      <c r="W27" s="36"/>
      <c r="X27" s="36"/>
      <c r="Y27" s="36"/>
      <c r="Z27" s="36"/>
      <c r="AA27" s="36"/>
      <c r="AB27" s="35"/>
      <c r="AC27" s="35"/>
      <c r="AD27" s="35"/>
      <c r="AE27" s="35"/>
      <c r="AF27" s="34"/>
      <c r="AG27" s="34"/>
      <c r="AH27" s="34"/>
      <c r="AI27" s="34"/>
      <c r="AJ27" s="34"/>
      <c r="AK27" s="34"/>
      <c r="AL27" s="34"/>
      <c r="AM27" s="32"/>
      <c r="AN27" s="32"/>
      <c r="AO27" s="35"/>
      <c r="AP27" s="35"/>
      <c r="AQ27" s="32"/>
      <c r="AR27" s="32"/>
      <c r="AS27" s="32"/>
      <c r="AT27" s="32"/>
      <c r="AU27" s="32"/>
      <c r="AV27" s="32"/>
      <c r="AW27" s="32"/>
      <c r="AX27" s="35"/>
      <c r="AY27" s="37"/>
    </row>
    <row r="28" spans="1:63" ht="14.25" customHeight="1">
      <c r="A28" s="33" t="s">
        <v>78</v>
      </c>
      <c r="B28" s="19" t="s">
        <v>57</v>
      </c>
      <c r="C28" s="64">
        <v>3</v>
      </c>
      <c r="D28" s="64"/>
      <c r="E28" s="64"/>
      <c r="F28" s="64"/>
      <c r="G28" s="74"/>
      <c r="H28" s="121" t="s">
        <v>77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3" t="s">
        <v>76</v>
      </c>
      <c r="AD28" s="124"/>
      <c r="AE28" s="124"/>
      <c r="AF28" s="124"/>
      <c r="AG28" s="124"/>
      <c r="AH28" s="125"/>
      <c r="AJ28" s="15"/>
      <c r="AK28" s="15"/>
      <c r="AL28" s="15"/>
      <c r="AM28" s="15"/>
      <c r="AN28" s="15"/>
      <c r="AO28" s="19"/>
      <c r="AP28" s="19"/>
      <c r="AQ28" s="15"/>
      <c r="AR28" s="15"/>
      <c r="AS28" s="15"/>
      <c r="AT28" s="15"/>
      <c r="AU28" s="15"/>
      <c r="AV28" s="15"/>
      <c r="AW28" s="15"/>
      <c r="AX28" s="15"/>
      <c r="AY28" s="38"/>
      <c r="BJ28" s="2">
        <v>5</v>
      </c>
      <c r="BK28" s="2">
        <v>0.65</v>
      </c>
    </row>
    <row r="29" spans="1:63" ht="18" customHeight="1">
      <c r="A29" s="33" t="s">
        <v>75</v>
      </c>
      <c r="B29" s="19" t="s">
        <v>57</v>
      </c>
      <c r="C29" s="64">
        <v>4</v>
      </c>
      <c r="D29" s="64"/>
      <c r="E29" s="64"/>
      <c r="F29" s="64"/>
      <c r="G29" s="74"/>
      <c r="H29" s="231" t="s">
        <v>74</v>
      </c>
      <c r="I29" s="126"/>
      <c r="J29" s="126"/>
      <c r="K29" s="126"/>
      <c r="L29" s="126"/>
      <c r="M29" s="126"/>
      <c r="N29" s="126"/>
      <c r="O29" s="126" t="s">
        <v>70</v>
      </c>
      <c r="P29" s="126"/>
      <c r="Q29" s="126"/>
      <c r="R29" s="126" t="s">
        <v>73</v>
      </c>
      <c r="S29" s="126"/>
      <c r="T29" s="126"/>
      <c r="U29" s="126" t="s">
        <v>72</v>
      </c>
      <c r="V29" s="126"/>
      <c r="W29" s="126"/>
      <c r="X29" s="126"/>
      <c r="Y29" s="126" t="s">
        <v>71</v>
      </c>
      <c r="Z29" s="126"/>
      <c r="AA29" s="126"/>
      <c r="AB29" s="127"/>
      <c r="AC29" s="231" t="s">
        <v>70</v>
      </c>
      <c r="AD29" s="126"/>
      <c r="AE29" s="126" t="s">
        <v>69</v>
      </c>
      <c r="AF29" s="126"/>
      <c r="AG29" s="126"/>
      <c r="AH29" s="127"/>
      <c r="AU29" s="15"/>
      <c r="AV29" s="15"/>
      <c r="AW29" s="15"/>
      <c r="AX29" s="15"/>
      <c r="AY29" s="38"/>
      <c r="BJ29" s="2">
        <v>6</v>
      </c>
      <c r="BK29" s="2">
        <v>0.65</v>
      </c>
    </row>
    <row r="30" spans="1:63" ht="18" customHeight="1">
      <c r="A30" s="33" t="s">
        <v>68</v>
      </c>
      <c r="B30" s="19" t="s">
        <v>57</v>
      </c>
      <c r="C30" s="64">
        <v>5</v>
      </c>
      <c r="D30" s="64"/>
      <c r="E30" s="64"/>
      <c r="F30" s="64"/>
      <c r="G30" s="74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99"/>
      <c r="W30" s="99"/>
      <c r="X30" s="99"/>
      <c r="Y30" s="99" t="str">
        <f t="shared" ref="Y30:Y35" si="5">IF(O30="","",R30*U30)</f>
        <v/>
      </c>
      <c r="Z30" s="99"/>
      <c r="AA30" s="99"/>
      <c r="AB30" s="100"/>
      <c r="AC30" s="108">
        <v>13</v>
      </c>
      <c r="AD30" s="109"/>
      <c r="AE30" s="110">
        <v>20</v>
      </c>
      <c r="AF30" s="111"/>
      <c r="AG30" s="112" t="s">
        <v>58</v>
      </c>
      <c r="AH30" s="100"/>
      <c r="AJ30" s="64" t="s">
        <v>67</v>
      </c>
      <c r="AK30" s="64"/>
      <c r="AL30" s="64"/>
      <c r="AM30" s="64"/>
      <c r="AN30" s="64"/>
      <c r="AO30" s="64"/>
      <c r="AP30" s="64"/>
      <c r="AQ30" s="64"/>
      <c r="AR30" s="64"/>
      <c r="AS30" s="64"/>
      <c r="AT30" s="101" t="str">
        <f>IF(Y36="","",Y36)</f>
        <v/>
      </c>
      <c r="AU30" s="101"/>
      <c r="AV30" s="101"/>
      <c r="AW30" s="101"/>
      <c r="AX30" s="64" t="s">
        <v>58</v>
      </c>
      <c r="AY30" s="65"/>
      <c r="BJ30" s="2">
        <v>7</v>
      </c>
      <c r="BK30" s="2">
        <v>0.75</v>
      </c>
    </row>
    <row r="31" spans="1:63" ht="18" customHeight="1">
      <c r="A31" s="33" t="s">
        <v>66</v>
      </c>
      <c r="B31" s="19" t="s">
        <v>57</v>
      </c>
      <c r="C31" s="66">
        <v>6</v>
      </c>
      <c r="D31" s="66"/>
      <c r="E31" s="66"/>
      <c r="F31" s="66"/>
      <c r="G31" s="80"/>
      <c r="H31" s="97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99"/>
      <c r="W31" s="99"/>
      <c r="X31" s="99"/>
      <c r="Y31" s="99" t="str">
        <f t="shared" si="5"/>
        <v/>
      </c>
      <c r="Z31" s="99"/>
      <c r="AA31" s="99"/>
      <c r="AB31" s="100"/>
      <c r="AC31" s="108">
        <v>20</v>
      </c>
      <c r="AD31" s="109"/>
      <c r="AE31" s="110">
        <v>35</v>
      </c>
      <c r="AF31" s="111"/>
      <c r="AG31" s="112" t="s">
        <v>58</v>
      </c>
      <c r="AH31" s="100"/>
      <c r="AJ31" s="64" t="s">
        <v>65</v>
      </c>
      <c r="AK31" s="64"/>
      <c r="AL31" s="64"/>
      <c r="AM31" s="64"/>
      <c r="AN31" s="64"/>
      <c r="AO31" s="64"/>
      <c r="AP31" s="64"/>
      <c r="AQ31" s="64"/>
      <c r="AR31" s="64"/>
      <c r="AS31" s="64"/>
      <c r="AU31" s="15"/>
      <c r="AV31" s="15"/>
      <c r="AW31" s="15"/>
      <c r="AX31" s="39"/>
      <c r="AY31" s="40"/>
      <c r="BJ31" s="2">
        <v>8</v>
      </c>
      <c r="BK31" s="2">
        <v>0.77</v>
      </c>
    </row>
    <row r="32" spans="1:63" ht="18" customHeight="1">
      <c r="A32" s="114" t="s">
        <v>64</v>
      </c>
      <c r="B32" s="115"/>
      <c r="C32" s="115"/>
      <c r="D32" s="115"/>
      <c r="E32" s="115"/>
      <c r="F32" s="115"/>
      <c r="G32" s="116"/>
      <c r="H32" s="97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9"/>
      <c r="V32" s="99"/>
      <c r="W32" s="99"/>
      <c r="X32" s="99"/>
      <c r="Y32" s="99" t="str">
        <f t="shared" si="5"/>
        <v/>
      </c>
      <c r="Z32" s="99"/>
      <c r="AA32" s="99"/>
      <c r="AB32" s="100"/>
      <c r="AC32" s="108">
        <v>25</v>
      </c>
      <c r="AD32" s="109"/>
      <c r="AE32" s="110">
        <v>45</v>
      </c>
      <c r="AF32" s="111"/>
      <c r="AG32" s="112" t="s">
        <v>58</v>
      </c>
      <c r="AH32" s="100"/>
      <c r="AJ32" s="64" t="s">
        <v>63</v>
      </c>
      <c r="AK32" s="64"/>
      <c r="AL32" s="64"/>
      <c r="AM32" s="64"/>
      <c r="AN32" s="64"/>
      <c r="AO32" s="64"/>
      <c r="AP32" s="64"/>
      <c r="AQ32" s="64"/>
      <c r="AR32" s="64"/>
      <c r="AS32" s="64"/>
      <c r="AT32" s="101" t="str">
        <f>IF(AQ20="","",IF(AT30="",VLOOKUP(AQ20,AC30:AF34,3,FALSE),""))</f>
        <v/>
      </c>
      <c r="AU32" s="101"/>
      <c r="AV32" s="101"/>
      <c r="AW32" s="101"/>
      <c r="AX32" s="64" t="s">
        <v>58</v>
      </c>
      <c r="AY32" s="65"/>
      <c r="BJ32" s="2">
        <v>9</v>
      </c>
      <c r="BK32" s="2">
        <v>0.7</v>
      </c>
    </row>
    <row r="33" spans="1:63" ht="18" customHeight="1">
      <c r="A33" s="54" t="s">
        <v>145</v>
      </c>
      <c r="B33" s="29" t="s">
        <v>57</v>
      </c>
      <c r="C33" s="77" t="s">
        <v>62</v>
      </c>
      <c r="D33" s="77"/>
      <c r="E33" s="77"/>
      <c r="F33" s="77"/>
      <c r="G33" s="78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9"/>
      <c r="V33" s="99"/>
      <c r="W33" s="99"/>
      <c r="X33" s="99"/>
      <c r="Y33" s="99" t="str">
        <f t="shared" si="5"/>
        <v/>
      </c>
      <c r="Z33" s="99"/>
      <c r="AA33" s="99"/>
      <c r="AB33" s="100"/>
      <c r="AC33" s="108">
        <v>40</v>
      </c>
      <c r="AD33" s="109"/>
      <c r="AE33" s="110">
        <v>70</v>
      </c>
      <c r="AF33" s="111"/>
      <c r="AG33" s="112" t="s">
        <v>58</v>
      </c>
      <c r="AH33" s="100"/>
      <c r="AJ33" s="113" t="s">
        <v>61</v>
      </c>
      <c r="AK33" s="113"/>
      <c r="AL33" s="113"/>
      <c r="AM33" s="113"/>
      <c r="AN33" s="113"/>
      <c r="AO33" s="113"/>
      <c r="AP33" s="113"/>
      <c r="AQ33" s="113"/>
      <c r="AR33" s="113"/>
      <c r="AS33" s="113"/>
      <c r="AU33" s="15"/>
      <c r="AV33" s="15"/>
      <c r="AW33" s="15"/>
      <c r="AX33" s="39"/>
      <c r="AY33" s="40"/>
      <c r="BJ33" s="2">
        <v>10</v>
      </c>
      <c r="BK33" s="2">
        <v>0.69</v>
      </c>
    </row>
    <row r="34" spans="1:63" ht="18" customHeight="1">
      <c r="A34" s="41" t="s">
        <v>146</v>
      </c>
      <c r="B34" s="19" t="s">
        <v>57</v>
      </c>
      <c r="C34" s="64" t="s">
        <v>60</v>
      </c>
      <c r="D34" s="64"/>
      <c r="E34" s="64"/>
      <c r="F34" s="64"/>
      <c r="G34" s="74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9"/>
      <c r="V34" s="99"/>
      <c r="W34" s="99"/>
      <c r="X34" s="99"/>
      <c r="Y34" s="99" t="str">
        <f t="shared" si="5"/>
        <v/>
      </c>
      <c r="Z34" s="99"/>
      <c r="AA34" s="99"/>
      <c r="AB34" s="100"/>
      <c r="AC34" s="102">
        <v>50</v>
      </c>
      <c r="AD34" s="103"/>
      <c r="AE34" s="104">
        <v>90</v>
      </c>
      <c r="AF34" s="105"/>
      <c r="AG34" s="106" t="s">
        <v>58</v>
      </c>
      <c r="AH34" s="107"/>
      <c r="AJ34" s="66" t="s">
        <v>59</v>
      </c>
      <c r="AK34" s="66"/>
      <c r="AL34" s="66"/>
      <c r="AM34" s="66"/>
      <c r="AN34" s="66"/>
      <c r="AO34" s="66"/>
      <c r="AP34" s="66"/>
      <c r="AQ34" s="66"/>
      <c r="AR34" s="66"/>
      <c r="AS34" s="66"/>
      <c r="AT34" s="69"/>
      <c r="AU34" s="69"/>
      <c r="AV34" s="69"/>
      <c r="AW34" s="69"/>
      <c r="AX34" s="64" t="s">
        <v>58</v>
      </c>
      <c r="AY34" s="65"/>
      <c r="BJ34" s="2">
        <v>11</v>
      </c>
      <c r="BK34" s="2">
        <v>0.65</v>
      </c>
    </row>
    <row r="35" spans="1:63" ht="18" customHeight="1">
      <c r="A35" s="41" t="s">
        <v>147</v>
      </c>
      <c r="B35" s="19" t="s">
        <v>57</v>
      </c>
      <c r="C35" s="64" t="s">
        <v>56</v>
      </c>
      <c r="D35" s="64"/>
      <c r="E35" s="64"/>
      <c r="F35" s="64"/>
      <c r="G35" s="74"/>
      <c r="H35" s="97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  <c r="V35" s="99"/>
      <c r="W35" s="99"/>
      <c r="X35" s="99"/>
      <c r="Y35" s="99" t="str">
        <f t="shared" si="5"/>
        <v/>
      </c>
      <c r="Z35" s="99"/>
      <c r="AA35" s="99"/>
      <c r="AB35" s="100"/>
      <c r="AC35" s="15"/>
      <c r="AJ35" s="64" t="s">
        <v>55</v>
      </c>
      <c r="AK35" s="64"/>
      <c r="AL35" s="64"/>
      <c r="AM35" s="64"/>
      <c r="AN35" s="64"/>
      <c r="AO35" s="64"/>
      <c r="AP35" s="64"/>
      <c r="AQ35" s="64"/>
      <c r="AR35" s="64"/>
      <c r="AS35" s="64"/>
      <c r="AT35" s="101" t="str">
        <f>IF(AT34="","",SUM(AT30,AT32,AT34))</f>
        <v/>
      </c>
      <c r="AU35" s="101"/>
      <c r="AV35" s="101"/>
      <c r="AW35" s="101"/>
      <c r="AX35" s="64" t="s">
        <v>54</v>
      </c>
      <c r="AY35" s="65"/>
      <c r="BJ35" s="2">
        <v>12</v>
      </c>
      <c r="BK35" s="2">
        <v>0.64</v>
      </c>
    </row>
    <row r="36" spans="1:63" ht="18" customHeight="1">
      <c r="A36" s="41" t="s">
        <v>148</v>
      </c>
      <c r="B36" s="19" t="s">
        <v>2</v>
      </c>
      <c r="C36" s="64" t="s">
        <v>53</v>
      </c>
      <c r="D36" s="64"/>
      <c r="E36" s="64"/>
      <c r="F36" s="64"/>
      <c r="G36" s="74"/>
      <c r="H36" s="123" t="s">
        <v>52</v>
      </c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232"/>
      <c r="Y36" s="233" t="str">
        <f>IF(Y30="","",SUM(Y30:AB34))</f>
        <v/>
      </c>
      <c r="Z36" s="233"/>
      <c r="AA36" s="233"/>
      <c r="AB36" s="234"/>
      <c r="AC36" s="15"/>
      <c r="AJ36" s="19"/>
      <c r="AK36" s="19"/>
      <c r="AL36" s="19"/>
      <c r="AM36" s="19"/>
      <c r="AN36" s="19"/>
      <c r="AO36" s="15"/>
      <c r="AP36" s="15"/>
      <c r="AQ36" s="15"/>
      <c r="AR36" s="15"/>
      <c r="AS36" s="15"/>
      <c r="AT36" s="15"/>
      <c r="AU36" s="15"/>
      <c r="AV36" s="15"/>
      <c r="AW36" s="15"/>
      <c r="AX36" s="26"/>
      <c r="AY36" s="27"/>
    </row>
    <row r="37" spans="1:63" ht="18" customHeight="1">
      <c r="A37" s="42" t="s">
        <v>149</v>
      </c>
      <c r="B37" s="19" t="s">
        <v>2</v>
      </c>
      <c r="C37" s="64" t="s">
        <v>18</v>
      </c>
      <c r="D37" s="64"/>
      <c r="E37" s="64"/>
      <c r="F37" s="64"/>
      <c r="G37" s="74"/>
      <c r="H37" s="14"/>
      <c r="I37" s="26"/>
      <c r="J37" s="26"/>
      <c r="K37" s="26"/>
      <c r="L37" s="64" t="s">
        <v>51</v>
      </c>
      <c r="M37" s="64"/>
      <c r="N37" s="64"/>
      <c r="O37" s="64"/>
      <c r="P37" s="64"/>
      <c r="Q37" s="64"/>
      <c r="R37" s="64"/>
      <c r="S37" s="64" t="s">
        <v>17</v>
      </c>
      <c r="T37" s="64"/>
      <c r="U37" s="66" t="s">
        <v>50</v>
      </c>
      <c r="V37" s="66"/>
      <c r="W37" s="66"/>
      <c r="X37" s="66"/>
      <c r="Y37" s="66"/>
      <c r="Z37" s="66"/>
      <c r="AA37" s="66"/>
      <c r="AB37" s="66"/>
      <c r="AC37" s="66"/>
      <c r="AD37" s="64" t="s">
        <v>17</v>
      </c>
      <c r="AE37" s="64"/>
      <c r="AF37" s="66" t="str">
        <f>IF(AQ26="","",AQ26)</f>
        <v/>
      </c>
      <c r="AG37" s="66"/>
      <c r="AH37" s="66"/>
      <c r="AI37" s="66"/>
      <c r="AJ37" s="66"/>
      <c r="AK37" s="66"/>
      <c r="AL37" s="66"/>
      <c r="AM37" s="66"/>
      <c r="AN37" s="66"/>
      <c r="AO37" s="64" t="s">
        <v>17</v>
      </c>
      <c r="AP37" s="64"/>
      <c r="AQ37" s="64" t="str">
        <f>IF(AF38="","",ROUND(AF37/AF38,1))</f>
        <v/>
      </c>
      <c r="AR37" s="64"/>
      <c r="AS37" s="64"/>
      <c r="AT37" s="64"/>
      <c r="AU37" s="64"/>
      <c r="AV37" s="64"/>
      <c r="AW37" s="64"/>
      <c r="AX37" s="15"/>
      <c r="AY37" s="38"/>
    </row>
    <row r="38" spans="1:63" ht="18" customHeight="1">
      <c r="A38" s="43" t="s">
        <v>150</v>
      </c>
      <c r="B38" s="19" t="s">
        <v>2</v>
      </c>
      <c r="C38" s="64" t="s">
        <v>49</v>
      </c>
      <c r="D38" s="64"/>
      <c r="E38" s="64"/>
      <c r="F38" s="64"/>
      <c r="G38" s="74"/>
      <c r="H38" s="31"/>
      <c r="I38" s="44"/>
      <c r="J38" s="44"/>
      <c r="K38" s="32"/>
      <c r="L38" s="66"/>
      <c r="M38" s="66"/>
      <c r="N38" s="66"/>
      <c r="O38" s="66"/>
      <c r="P38" s="66"/>
      <c r="Q38" s="66"/>
      <c r="R38" s="66"/>
      <c r="S38" s="66"/>
      <c r="T38" s="66"/>
      <c r="U38" s="92" t="s">
        <v>25</v>
      </c>
      <c r="V38" s="92"/>
      <c r="W38" s="92"/>
      <c r="X38" s="92"/>
      <c r="Y38" s="92"/>
      <c r="Z38" s="92"/>
      <c r="AA38" s="92"/>
      <c r="AB38" s="92"/>
      <c r="AC38" s="92"/>
      <c r="AD38" s="66"/>
      <c r="AE38" s="66"/>
      <c r="AF38" s="92" t="str">
        <f>IF(AT35="","",AT35)</f>
        <v/>
      </c>
      <c r="AG38" s="92"/>
      <c r="AH38" s="92"/>
      <c r="AI38" s="92"/>
      <c r="AJ38" s="92"/>
      <c r="AK38" s="92"/>
      <c r="AL38" s="92"/>
      <c r="AM38" s="92"/>
      <c r="AN38" s="92"/>
      <c r="AO38" s="66"/>
      <c r="AP38" s="66"/>
      <c r="AQ38" s="66"/>
      <c r="AR38" s="66"/>
      <c r="AS38" s="66"/>
      <c r="AT38" s="66"/>
      <c r="AU38" s="66"/>
      <c r="AV38" s="66"/>
      <c r="AW38" s="66"/>
      <c r="AX38" s="44"/>
      <c r="AY38" s="45"/>
    </row>
    <row r="39" spans="1:63" ht="18" customHeight="1">
      <c r="A39" s="43" t="s">
        <v>151</v>
      </c>
      <c r="B39" s="19" t="s">
        <v>2</v>
      </c>
      <c r="C39" s="64" t="s">
        <v>142</v>
      </c>
      <c r="D39" s="64"/>
      <c r="E39" s="64"/>
      <c r="F39" s="64"/>
      <c r="G39" s="74"/>
      <c r="H39" s="14"/>
      <c r="I39" s="93" t="s">
        <v>48</v>
      </c>
      <c r="J39" s="93"/>
      <c r="K39" s="93"/>
      <c r="L39" s="93"/>
      <c r="M39" s="93"/>
      <c r="N39" s="93"/>
      <c r="O39" s="93"/>
      <c r="P39" s="93"/>
      <c r="Q39" s="93"/>
      <c r="R39" s="15"/>
      <c r="S39" s="15"/>
      <c r="T39" s="92" t="s">
        <v>15</v>
      </c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15"/>
      <c r="AG39" s="81">
        <v>0.37</v>
      </c>
      <c r="AH39" s="81"/>
      <c r="AI39" s="81"/>
      <c r="AJ39" s="64" t="s">
        <v>16</v>
      </c>
      <c r="AK39" s="64"/>
      <c r="AL39" s="83">
        <v>10</v>
      </c>
      <c r="AM39" s="83"/>
      <c r="AN39" s="15"/>
      <c r="AO39" s="15"/>
      <c r="AP39" s="15"/>
      <c r="AQ39" s="26"/>
      <c r="AR39" s="26"/>
      <c r="AS39" s="26"/>
      <c r="AT39" s="26"/>
      <c r="AU39" s="15"/>
      <c r="AV39" s="15"/>
      <c r="AW39" s="46"/>
      <c r="AX39" s="47"/>
      <c r="AY39" s="48"/>
    </row>
    <row r="40" spans="1:63" ht="18" customHeight="1">
      <c r="A40" s="94" t="s">
        <v>143</v>
      </c>
      <c r="B40" s="95"/>
      <c r="C40" s="95"/>
      <c r="D40" s="95"/>
      <c r="E40" s="95"/>
      <c r="F40" s="95"/>
      <c r="G40" s="96"/>
      <c r="H40" s="14"/>
      <c r="I40" s="83"/>
      <c r="J40" s="83"/>
      <c r="K40" s="83"/>
      <c r="L40" s="83"/>
      <c r="M40" s="83"/>
      <c r="N40" s="83"/>
      <c r="O40" s="83"/>
      <c r="P40" s="83"/>
      <c r="Q40" s="83"/>
      <c r="R40" s="15"/>
      <c r="S40" s="15"/>
      <c r="T40" s="46" t="s">
        <v>47</v>
      </c>
      <c r="U40" s="46"/>
      <c r="V40" s="46"/>
      <c r="W40" s="46"/>
      <c r="X40" s="46"/>
      <c r="Y40" s="46"/>
      <c r="Z40" s="46"/>
      <c r="AA40" s="46"/>
      <c r="AB40" s="46"/>
      <c r="AC40" s="90">
        <v>0.56999999999999995</v>
      </c>
      <c r="AD40" s="90"/>
      <c r="AE40" s="90"/>
      <c r="AF40" s="15"/>
      <c r="AG40" s="15"/>
      <c r="AH40" s="26"/>
      <c r="AI40" s="26"/>
      <c r="AJ40" s="64"/>
      <c r="AK40" s="64"/>
      <c r="AL40" s="83"/>
      <c r="AM40" s="83"/>
      <c r="AN40" s="15"/>
      <c r="AO40" s="15"/>
      <c r="AP40" s="15"/>
      <c r="AQ40" s="26"/>
      <c r="AR40" s="26"/>
      <c r="AS40" s="26"/>
      <c r="AT40" s="26"/>
      <c r="AU40" s="15"/>
      <c r="AV40" s="15"/>
      <c r="AW40" s="26"/>
      <c r="AX40" s="26"/>
      <c r="AY40" s="27"/>
    </row>
    <row r="41" spans="1:63" ht="9" customHeight="1">
      <c r="A41" s="94"/>
      <c r="B41" s="95"/>
      <c r="C41" s="95"/>
      <c r="D41" s="95"/>
      <c r="E41" s="95"/>
      <c r="F41" s="95"/>
      <c r="G41" s="96"/>
      <c r="H41" s="14"/>
      <c r="I41" s="39"/>
      <c r="J41" s="39"/>
      <c r="K41" s="39"/>
      <c r="L41" s="39"/>
      <c r="M41" s="39"/>
      <c r="N41" s="39"/>
      <c r="O41" s="19"/>
      <c r="P41" s="19"/>
      <c r="Q41" s="15"/>
      <c r="R41" s="15"/>
      <c r="S41" s="15"/>
      <c r="T41" s="15"/>
      <c r="U41" s="15"/>
      <c r="V41" s="15"/>
      <c r="W41" s="15"/>
      <c r="X41" s="15"/>
      <c r="Y41" s="15"/>
      <c r="Z41" s="49"/>
      <c r="AA41" s="49"/>
      <c r="AB41" s="49"/>
      <c r="AC41" s="15"/>
      <c r="AD41" s="15"/>
      <c r="AE41" s="26"/>
      <c r="AF41" s="26"/>
      <c r="AG41" s="26"/>
      <c r="AH41" s="19"/>
      <c r="AI41" s="19"/>
      <c r="AJ41" s="19"/>
      <c r="AK41" s="19"/>
      <c r="AL41" s="15"/>
      <c r="AM41" s="15"/>
      <c r="AN41" s="15"/>
      <c r="AO41" s="15"/>
      <c r="AP41" s="15"/>
      <c r="AQ41" s="15"/>
      <c r="AR41" s="15"/>
      <c r="AS41" s="26"/>
      <c r="AT41" s="26"/>
      <c r="AU41" s="26"/>
      <c r="AV41" s="26"/>
      <c r="AW41" s="26"/>
      <c r="AX41" s="15"/>
      <c r="AY41" s="38"/>
    </row>
    <row r="42" spans="1:63" ht="9" customHeight="1" thickBot="1">
      <c r="A42" s="94"/>
      <c r="B42" s="95"/>
      <c r="C42" s="95"/>
      <c r="D42" s="95"/>
      <c r="E42" s="95"/>
      <c r="F42" s="95"/>
      <c r="G42" s="96"/>
      <c r="H42" s="14"/>
      <c r="I42" s="64" t="s">
        <v>17</v>
      </c>
      <c r="J42" s="64"/>
      <c r="K42" s="64"/>
      <c r="L42" s="64"/>
      <c r="M42" s="64" t="str">
        <f>IF(AS17="","",AS17)</f>
        <v/>
      </c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26"/>
      <c r="Z42" s="81">
        <v>0.37</v>
      </c>
      <c r="AA42" s="81"/>
      <c r="AB42" s="81"/>
      <c r="AC42" s="64" t="s">
        <v>16</v>
      </c>
      <c r="AD42" s="64"/>
      <c r="AE42" s="64">
        <v>10</v>
      </c>
      <c r="AF42" s="64"/>
      <c r="AG42" s="64" t="s">
        <v>46</v>
      </c>
      <c r="AH42" s="64"/>
      <c r="AI42" s="64" t="str">
        <f>IF(M42="","",ROUNDUP(((M42/(M44*(R44^0.57)))^0.37)*10,1))</f>
        <v/>
      </c>
      <c r="AJ42" s="64"/>
      <c r="AK42" s="64"/>
      <c r="AL42" s="64"/>
      <c r="AM42" s="64"/>
      <c r="AN42" s="64" t="s">
        <v>98</v>
      </c>
      <c r="AO42" s="64"/>
      <c r="AP42" s="15"/>
      <c r="AQ42" s="15"/>
      <c r="AR42" s="15"/>
      <c r="AS42" s="15"/>
      <c r="AT42" s="15"/>
      <c r="AU42" s="15"/>
      <c r="AV42" s="15"/>
      <c r="AW42" s="15"/>
      <c r="AX42" s="64" t="s">
        <v>19</v>
      </c>
      <c r="AY42" s="65"/>
    </row>
    <row r="43" spans="1:63" ht="9" customHeight="1" thickTop="1">
      <c r="A43" s="42"/>
      <c r="B43" s="15"/>
      <c r="C43" s="15"/>
      <c r="D43" s="15"/>
      <c r="E43" s="15"/>
      <c r="F43" s="15"/>
      <c r="G43" s="50"/>
      <c r="H43" s="14"/>
      <c r="I43" s="64"/>
      <c r="J43" s="64"/>
      <c r="K43" s="64"/>
      <c r="L43" s="64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26"/>
      <c r="Z43" s="26"/>
      <c r="AA43" s="49"/>
      <c r="AB43" s="49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91" t="s">
        <v>144</v>
      </c>
      <c r="AQ43" s="91"/>
      <c r="AR43" s="91"/>
      <c r="AS43" s="15"/>
      <c r="AT43" s="84" t="str">
        <f>IF(AI42="","",IF(AI42&lt;=13,13,IF(AI42&lt;=20,20,IF(AI42&lt;=25,25,IF(AI42&lt;=40,40,IF(AI42&lt;=50,50,IF(AI42&lt;=75,75,IF(AI42&lt;=100,100,IF(AI42&lt;=150,150,"")))))))))</f>
        <v/>
      </c>
      <c r="AU43" s="85"/>
      <c r="AV43" s="85"/>
      <c r="AW43" s="86"/>
      <c r="AX43" s="64"/>
      <c r="AY43" s="65"/>
    </row>
    <row r="44" spans="1:63" ht="9" customHeight="1" thickBot="1">
      <c r="A44" s="51"/>
      <c r="B44" s="52"/>
      <c r="C44" s="52"/>
      <c r="D44" s="52"/>
      <c r="E44" s="52"/>
      <c r="F44" s="52"/>
      <c r="G44" s="53"/>
      <c r="H44" s="14"/>
      <c r="I44" s="64"/>
      <c r="J44" s="64"/>
      <c r="K44" s="64"/>
      <c r="L44" s="64"/>
      <c r="M44" s="77">
        <v>12.9</v>
      </c>
      <c r="N44" s="77"/>
      <c r="O44" s="77"/>
      <c r="P44" s="77" t="s">
        <v>16</v>
      </c>
      <c r="Q44" s="77"/>
      <c r="R44" s="77" t="str">
        <f>IF(AQ37="","",AQ37)</f>
        <v/>
      </c>
      <c r="S44" s="77"/>
      <c r="T44" s="77"/>
      <c r="U44" s="77"/>
      <c r="V44" s="90">
        <v>0.56999999999999995</v>
      </c>
      <c r="W44" s="90"/>
      <c r="X44" s="90"/>
      <c r="Y44" s="26"/>
      <c r="Z44" s="26"/>
      <c r="AA44" s="49"/>
      <c r="AB44" s="49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91"/>
      <c r="AQ44" s="91"/>
      <c r="AR44" s="91"/>
      <c r="AS44" s="15"/>
      <c r="AT44" s="87"/>
      <c r="AU44" s="88"/>
      <c r="AV44" s="88"/>
      <c r="AW44" s="89"/>
      <c r="AX44" s="64"/>
      <c r="AY44" s="65"/>
    </row>
    <row r="45" spans="1:63" ht="9" customHeight="1" thickTop="1">
      <c r="A45" s="76" t="s">
        <v>5</v>
      </c>
      <c r="B45" s="77"/>
      <c r="C45" s="77"/>
      <c r="D45" s="77"/>
      <c r="E45" s="77"/>
      <c r="F45" s="77"/>
      <c r="G45" s="78"/>
      <c r="H45" s="1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81"/>
      <c r="W45" s="81"/>
      <c r="X45" s="81"/>
      <c r="Y45" s="26"/>
      <c r="Z45" s="26"/>
      <c r="AA45" s="26"/>
      <c r="AB45" s="26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15"/>
      <c r="AQ45" s="15"/>
      <c r="AR45" s="15"/>
      <c r="AS45" s="15"/>
      <c r="AT45" s="15"/>
      <c r="AU45" s="15"/>
      <c r="AV45" s="15"/>
      <c r="AW45" s="15"/>
      <c r="AX45" s="64"/>
      <c r="AY45" s="65"/>
    </row>
    <row r="46" spans="1:63" ht="9" customHeight="1">
      <c r="A46" s="79"/>
      <c r="B46" s="66"/>
      <c r="C46" s="66"/>
      <c r="D46" s="66"/>
      <c r="E46" s="66"/>
      <c r="F46" s="66"/>
      <c r="G46" s="80"/>
      <c r="H46" s="31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55"/>
      <c r="W46" s="55"/>
      <c r="X46" s="55"/>
      <c r="Y46" s="44"/>
      <c r="Z46" s="44"/>
      <c r="AA46" s="44"/>
      <c r="AB46" s="44"/>
      <c r="AC46" s="44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2"/>
      <c r="AO46" s="32"/>
      <c r="AP46" s="32"/>
      <c r="AQ46" s="32"/>
      <c r="AR46" s="32"/>
      <c r="AS46" s="32"/>
      <c r="AT46" s="35"/>
      <c r="AU46" s="35"/>
      <c r="AV46" s="35"/>
      <c r="AW46" s="35"/>
      <c r="AX46" s="32"/>
      <c r="AY46" s="56"/>
    </row>
    <row r="47" spans="1:63" ht="18" customHeight="1">
      <c r="A47" s="57" t="s">
        <v>6</v>
      </c>
      <c r="B47" s="82" t="s">
        <v>45</v>
      </c>
      <c r="C47" s="77"/>
      <c r="D47" s="77"/>
      <c r="E47" s="77"/>
      <c r="F47" s="77"/>
      <c r="G47" s="78"/>
      <c r="H47" s="14"/>
      <c r="I47" s="15" t="s">
        <v>44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38"/>
    </row>
    <row r="48" spans="1:63" ht="18" customHeight="1">
      <c r="A48" s="58" t="s">
        <v>7</v>
      </c>
      <c r="B48" s="73" t="s">
        <v>43</v>
      </c>
      <c r="C48" s="64"/>
      <c r="D48" s="64"/>
      <c r="E48" s="64"/>
      <c r="F48" s="64"/>
      <c r="G48" s="74"/>
      <c r="H48" s="14"/>
      <c r="I48" s="75" t="s">
        <v>38</v>
      </c>
      <c r="J48" s="75"/>
      <c r="K48" s="75"/>
      <c r="L48" s="75"/>
      <c r="M48" s="75"/>
      <c r="N48" s="75"/>
      <c r="O48" s="75"/>
      <c r="P48" s="75"/>
      <c r="Q48" s="75"/>
      <c r="R48" s="66" t="str">
        <f>IF(AQ20="","",AQ20)</f>
        <v/>
      </c>
      <c r="S48" s="66"/>
      <c r="T48" s="66"/>
      <c r="U48" s="66"/>
      <c r="V48" s="66"/>
      <c r="W48" s="66"/>
      <c r="X48" s="32" t="s">
        <v>19</v>
      </c>
      <c r="Y48" s="32"/>
      <c r="Z48" s="15"/>
      <c r="AA48" s="15"/>
      <c r="AB48" s="15"/>
      <c r="AC48" s="15"/>
      <c r="AD48" s="15"/>
      <c r="AE48" s="75" t="s">
        <v>37</v>
      </c>
      <c r="AF48" s="75"/>
      <c r="AG48" s="75"/>
      <c r="AH48" s="75"/>
      <c r="AI48" s="75"/>
      <c r="AJ48" s="75"/>
      <c r="AK48" s="75"/>
      <c r="AL48" s="75"/>
      <c r="AM48" s="75"/>
      <c r="AN48" s="66" t="str">
        <f>IF(AT43="","",AT43)</f>
        <v/>
      </c>
      <c r="AO48" s="66"/>
      <c r="AP48" s="66"/>
      <c r="AQ48" s="66"/>
      <c r="AR48" s="66"/>
      <c r="AS48" s="66"/>
      <c r="AT48" s="32" t="s">
        <v>19</v>
      </c>
      <c r="AU48" s="32"/>
      <c r="AV48" s="15"/>
      <c r="AW48" s="15"/>
      <c r="AX48" s="15"/>
      <c r="AY48" s="38"/>
    </row>
    <row r="49" spans="1:51" ht="17.25" customHeight="1">
      <c r="A49" s="58" t="s">
        <v>8</v>
      </c>
      <c r="B49" s="73" t="s">
        <v>42</v>
      </c>
      <c r="C49" s="64"/>
      <c r="D49" s="64"/>
      <c r="E49" s="64"/>
      <c r="F49" s="64"/>
      <c r="G49" s="74"/>
      <c r="H49" s="1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38"/>
    </row>
    <row r="50" spans="1:51" ht="18" customHeight="1">
      <c r="A50" s="58" t="s">
        <v>9</v>
      </c>
      <c r="B50" s="73" t="s">
        <v>41</v>
      </c>
      <c r="C50" s="64"/>
      <c r="D50" s="64"/>
      <c r="E50" s="64"/>
      <c r="F50" s="64"/>
      <c r="G50" s="74"/>
      <c r="H50" s="14"/>
      <c r="I50" s="15" t="s">
        <v>40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38"/>
    </row>
    <row r="51" spans="1:51" ht="18" customHeight="1">
      <c r="A51" s="58" t="s">
        <v>10</v>
      </c>
      <c r="B51" s="73" t="s">
        <v>39</v>
      </c>
      <c r="C51" s="64"/>
      <c r="D51" s="64"/>
      <c r="E51" s="64"/>
      <c r="F51" s="64"/>
      <c r="G51" s="74"/>
      <c r="H51" s="14"/>
      <c r="I51" s="75" t="s">
        <v>38</v>
      </c>
      <c r="J51" s="75"/>
      <c r="K51" s="75"/>
      <c r="L51" s="75"/>
      <c r="M51" s="75"/>
      <c r="N51" s="75"/>
      <c r="O51" s="75"/>
      <c r="P51" s="75"/>
      <c r="Q51" s="75"/>
      <c r="R51" s="69"/>
      <c r="S51" s="69"/>
      <c r="T51" s="69"/>
      <c r="U51" s="69"/>
      <c r="V51" s="69"/>
      <c r="W51" s="69"/>
      <c r="X51" s="32" t="s">
        <v>19</v>
      </c>
      <c r="Y51" s="32"/>
      <c r="Z51" s="15"/>
      <c r="AA51" s="15"/>
      <c r="AB51" s="15"/>
      <c r="AC51" s="15"/>
      <c r="AD51" s="15"/>
      <c r="AE51" s="75" t="s">
        <v>37</v>
      </c>
      <c r="AF51" s="75"/>
      <c r="AG51" s="75"/>
      <c r="AH51" s="75"/>
      <c r="AI51" s="75"/>
      <c r="AJ51" s="75"/>
      <c r="AK51" s="75"/>
      <c r="AL51" s="75"/>
      <c r="AM51" s="75"/>
      <c r="AN51" s="69"/>
      <c r="AO51" s="69"/>
      <c r="AP51" s="69"/>
      <c r="AQ51" s="69"/>
      <c r="AR51" s="69"/>
      <c r="AS51" s="69"/>
      <c r="AT51" s="32" t="s">
        <v>19</v>
      </c>
      <c r="AU51" s="32"/>
      <c r="AV51" s="15"/>
      <c r="AW51" s="15"/>
      <c r="AX51" s="15"/>
      <c r="AY51" s="27"/>
    </row>
    <row r="52" spans="1:51" ht="18" customHeight="1" thickBot="1">
      <c r="A52" s="59" t="s">
        <v>11</v>
      </c>
      <c r="B52" s="70" t="s">
        <v>36</v>
      </c>
      <c r="C52" s="71"/>
      <c r="D52" s="71"/>
      <c r="E52" s="71"/>
      <c r="F52" s="71"/>
      <c r="G52" s="72"/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2"/>
    </row>
    <row r="109" s="63" customFormat="1" ht="15" customHeight="1"/>
    <row r="110" s="63" customFormat="1" ht="15" customHeight="1"/>
    <row r="111" s="63" customFormat="1" ht="15" customHeight="1"/>
    <row r="112" s="63" customFormat="1" ht="15" customHeight="1"/>
    <row r="113" s="63" customFormat="1" ht="15" customHeight="1"/>
    <row r="114" s="63" customFormat="1" ht="15" customHeight="1"/>
    <row r="115" s="63" customFormat="1" ht="15" customHeight="1"/>
    <row r="116" s="63" customFormat="1" ht="15" customHeight="1"/>
    <row r="117" s="63" customFormat="1" ht="15" customHeight="1"/>
    <row r="118" s="63" customFormat="1" ht="15" customHeight="1"/>
    <row r="119" s="63" customFormat="1" ht="15" customHeight="1"/>
    <row r="120" s="63" customFormat="1" ht="15" customHeight="1"/>
    <row r="121" s="63" customFormat="1" ht="15" customHeight="1"/>
    <row r="122" s="63" customFormat="1" ht="15" customHeight="1"/>
    <row r="123" s="63" customFormat="1" ht="15" customHeight="1"/>
    <row r="124" s="63" customFormat="1" ht="15" customHeight="1"/>
    <row r="125" s="63" customFormat="1" ht="15" customHeight="1"/>
    <row r="126" s="63" customFormat="1" ht="15" customHeight="1"/>
    <row r="127" s="63" customFormat="1" ht="15" customHeight="1"/>
    <row r="128" s="63" customFormat="1" ht="15" customHeight="1"/>
    <row r="129" s="63" customFormat="1" ht="15" customHeight="1"/>
    <row r="130" s="63" customFormat="1" ht="15" customHeight="1"/>
    <row r="131" s="63" customFormat="1" ht="15" customHeight="1"/>
  </sheetData>
  <mergeCells count="328">
    <mergeCell ref="C36:G36"/>
    <mergeCell ref="H36:X36"/>
    <mergeCell ref="Y36:AB36"/>
    <mergeCell ref="AE17:AI18"/>
    <mergeCell ref="AL17:AP18"/>
    <mergeCell ref="H18:M18"/>
    <mergeCell ref="AJ17:AK18"/>
    <mergeCell ref="W19:AB19"/>
    <mergeCell ref="X22:Y22"/>
    <mergeCell ref="Z22:AP22"/>
    <mergeCell ref="A24:G24"/>
    <mergeCell ref="K24:R24"/>
    <mergeCell ref="S24:U24"/>
    <mergeCell ref="V24:W24"/>
    <mergeCell ref="X24:AF24"/>
    <mergeCell ref="AG24:AH24"/>
    <mergeCell ref="AI24:AN24"/>
    <mergeCell ref="AO24:AP24"/>
    <mergeCell ref="H16:M17"/>
    <mergeCell ref="N16:P17"/>
    <mergeCell ref="Q16:V17"/>
    <mergeCell ref="W16:AB17"/>
    <mergeCell ref="N18:P18"/>
    <mergeCell ref="W18:AB18"/>
    <mergeCell ref="A18:B18"/>
    <mergeCell ref="C18:G18"/>
    <mergeCell ref="Q18:V18"/>
    <mergeCell ref="C26:G26"/>
    <mergeCell ref="J26:P26"/>
    <mergeCell ref="Q26:R26"/>
    <mergeCell ref="S26:T26"/>
    <mergeCell ref="U26:AA26"/>
    <mergeCell ref="C29:G29"/>
    <mergeCell ref="H29:N29"/>
    <mergeCell ref="O29:Q29"/>
    <mergeCell ref="R29:T29"/>
    <mergeCell ref="U29:X29"/>
    <mergeCell ref="Y29:AB29"/>
    <mergeCell ref="AB26:AC26"/>
    <mergeCell ref="AC29:AD29"/>
    <mergeCell ref="AD26:AE26"/>
    <mergeCell ref="A1:H1"/>
    <mergeCell ref="L1:AB2"/>
    <mergeCell ref="AU1:AY2"/>
    <mergeCell ref="B3:E3"/>
    <mergeCell ref="F3:I3"/>
    <mergeCell ref="J3:L3"/>
    <mergeCell ref="M3:S3"/>
    <mergeCell ref="T3:U3"/>
    <mergeCell ref="V3:Z3"/>
    <mergeCell ref="AA3:AB3"/>
    <mergeCell ref="AC3:AJ3"/>
    <mergeCell ref="AK3:AN3"/>
    <mergeCell ref="AO3:AP3"/>
    <mergeCell ref="AQ3:AY3"/>
    <mergeCell ref="B4:AB4"/>
    <mergeCell ref="AC4:AJ4"/>
    <mergeCell ref="AK4:AV4"/>
    <mergeCell ref="AW4:AY4"/>
    <mergeCell ref="B5:G5"/>
    <mergeCell ref="H5:Q5"/>
    <mergeCell ref="R5:U5"/>
    <mergeCell ref="V5:Y5"/>
    <mergeCell ref="Z5:AC5"/>
    <mergeCell ref="AD5:AG5"/>
    <mergeCell ref="AH5:AK5"/>
    <mergeCell ref="AL5:AO5"/>
    <mergeCell ref="AP5:AS5"/>
    <mergeCell ref="AT5:AY5"/>
    <mergeCell ref="A6:G6"/>
    <mergeCell ref="H6:M6"/>
    <mergeCell ref="N6:P6"/>
    <mergeCell ref="Q6:V6"/>
    <mergeCell ref="W6:AB6"/>
    <mergeCell ref="AD6:AO7"/>
    <mergeCell ref="AP6:AQ7"/>
    <mergeCell ref="AR6:AW6"/>
    <mergeCell ref="A7:B7"/>
    <mergeCell ref="C7:G7"/>
    <mergeCell ref="H7:M7"/>
    <mergeCell ref="N7:P7"/>
    <mergeCell ref="Q7:V7"/>
    <mergeCell ref="W7:AB7"/>
    <mergeCell ref="AR7:AW7"/>
    <mergeCell ref="AJ10:AP10"/>
    <mergeCell ref="AS8:AV9"/>
    <mergeCell ref="AW8:AY9"/>
    <mergeCell ref="A9:B9"/>
    <mergeCell ref="C9:G9"/>
    <mergeCell ref="H9:M9"/>
    <mergeCell ref="N9:P9"/>
    <mergeCell ref="Q9:V9"/>
    <mergeCell ref="W9:AB9"/>
    <mergeCell ref="AJ9:AP9"/>
    <mergeCell ref="A8:B8"/>
    <mergeCell ref="C8:G8"/>
    <mergeCell ref="H8:M8"/>
    <mergeCell ref="N8:P8"/>
    <mergeCell ref="Q8:V8"/>
    <mergeCell ref="W8:AB8"/>
    <mergeCell ref="AF8:AI9"/>
    <mergeCell ref="AJ8:AP8"/>
    <mergeCell ref="AQ8:AR9"/>
    <mergeCell ref="AQ10:AR10"/>
    <mergeCell ref="AS10:AY10"/>
    <mergeCell ref="A10:B10"/>
    <mergeCell ref="C10:G10"/>
    <mergeCell ref="H10:M10"/>
    <mergeCell ref="AQ11:AR12"/>
    <mergeCell ref="AS11:AV12"/>
    <mergeCell ref="AW11:AY12"/>
    <mergeCell ref="A12:B12"/>
    <mergeCell ref="C12:G12"/>
    <mergeCell ref="H12:M12"/>
    <mergeCell ref="N12:P12"/>
    <mergeCell ref="Q12:V12"/>
    <mergeCell ref="W12:AB12"/>
    <mergeCell ref="A11:B11"/>
    <mergeCell ref="C11:G11"/>
    <mergeCell ref="H11:M11"/>
    <mergeCell ref="N11:P11"/>
    <mergeCell ref="Q11:V11"/>
    <mergeCell ref="W11:AB11"/>
    <mergeCell ref="AD11:AG12"/>
    <mergeCell ref="AH11:AI12"/>
    <mergeCell ref="AJ11:AP12"/>
    <mergeCell ref="N10:P10"/>
    <mergeCell ref="Q10:V10"/>
    <mergeCell ref="N15:P15"/>
    <mergeCell ref="Q15:V15"/>
    <mergeCell ref="W15:AB15"/>
    <mergeCell ref="AE15:AI15"/>
    <mergeCell ref="W10:AB10"/>
    <mergeCell ref="AD10:AG10"/>
    <mergeCell ref="AH10:AI10"/>
    <mergeCell ref="A13:B13"/>
    <mergeCell ref="C13:G13"/>
    <mergeCell ref="H13:M13"/>
    <mergeCell ref="N13:P13"/>
    <mergeCell ref="Q13:V13"/>
    <mergeCell ref="W13:AB13"/>
    <mergeCell ref="AD13:AY13"/>
    <mergeCell ref="A14:B14"/>
    <mergeCell ref="C14:G14"/>
    <mergeCell ref="H14:M14"/>
    <mergeCell ref="N14:P14"/>
    <mergeCell ref="Q14:V14"/>
    <mergeCell ref="W14:AB14"/>
    <mergeCell ref="AD14:AY14"/>
    <mergeCell ref="AQ20:AV20"/>
    <mergeCell ref="AQ15:AR15"/>
    <mergeCell ref="AS15:AY15"/>
    <mergeCell ref="A17:B17"/>
    <mergeCell ref="C17:G17"/>
    <mergeCell ref="A15:B15"/>
    <mergeCell ref="C15:G15"/>
    <mergeCell ref="H15:M15"/>
    <mergeCell ref="A20:B20"/>
    <mergeCell ref="C20:G20"/>
    <mergeCell ref="H20:M20"/>
    <mergeCell ref="N20:P20"/>
    <mergeCell ref="Q20:V20"/>
    <mergeCell ref="W20:AB20"/>
    <mergeCell ref="A19:B19"/>
    <mergeCell ref="C19:G19"/>
    <mergeCell ref="H19:M19"/>
    <mergeCell ref="N19:P19"/>
    <mergeCell ref="Q19:V19"/>
    <mergeCell ref="AJ15:AK15"/>
    <mergeCell ref="AL15:AP15"/>
    <mergeCell ref="AQ17:AR18"/>
    <mergeCell ref="AW17:AY18"/>
    <mergeCell ref="AS17:AV18"/>
    <mergeCell ref="AQ22:AW22"/>
    <mergeCell ref="AX22:AY22"/>
    <mergeCell ref="A23:B23"/>
    <mergeCell ref="C23:G23"/>
    <mergeCell ref="K23:U23"/>
    <mergeCell ref="V23:W23"/>
    <mergeCell ref="X23:AF23"/>
    <mergeCell ref="AG23:AH23"/>
    <mergeCell ref="AI23:AN23"/>
    <mergeCell ref="AO23:AP23"/>
    <mergeCell ref="AQ23:AY23"/>
    <mergeCell ref="A22:B22"/>
    <mergeCell ref="C22:G22"/>
    <mergeCell ref="I22:K22"/>
    <mergeCell ref="L22:M22"/>
    <mergeCell ref="N22:O22"/>
    <mergeCell ref="P22:Q22"/>
    <mergeCell ref="R22:S22"/>
    <mergeCell ref="T22:U22"/>
    <mergeCell ref="V22:W22"/>
    <mergeCell ref="AQ24:AW24"/>
    <mergeCell ref="C25:G25"/>
    <mergeCell ref="I25:R25"/>
    <mergeCell ref="S25:T25"/>
    <mergeCell ref="U25:AC25"/>
    <mergeCell ref="AD25:AE25"/>
    <mergeCell ref="AF25:AN25"/>
    <mergeCell ref="AO25:AP25"/>
    <mergeCell ref="AQ25:AY25"/>
    <mergeCell ref="AF26:AL26"/>
    <mergeCell ref="AM26:AN26"/>
    <mergeCell ref="AO26:AP26"/>
    <mergeCell ref="AQ26:AW26"/>
    <mergeCell ref="AX26:AY26"/>
    <mergeCell ref="C28:G28"/>
    <mergeCell ref="H28:AB28"/>
    <mergeCell ref="AC28:AH28"/>
    <mergeCell ref="AE29:AH29"/>
    <mergeCell ref="AJ30:AS30"/>
    <mergeCell ref="AT30:AW30"/>
    <mergeCell ref="C31:G31"/>
    <mergeCell ref="H31:N31"/>
    <mergeCell ref="O31:Q31"/>
    <mergeCell ref="R31:T31"/>
    <mergeCell ref="U31:X31"/>
    <mergeCell ref="Y31:AB31"/>
    <mergeCell ref="AC31:AD31"/>
    <mergeCell ref="AE31:AF31"/>
    <mergeCell ref="AG31:AH31"/>
    <mergeCell ref="AJ31:AS31"/>
    <mergeCell ref="C30:G30"/>
    <mergeCell ref="H30:N30"/>
    <mergeCell ref="O30:Q30"/>
    <mergeCell ref="R30:T30"/>
    <mergeCell ref="U30:X30"/>
    <mergeCell ref="Y30:AB30"/>
    <mergeCell ref="AC30:AD30"/>
    <mergeCell ref="AE30:AF30"/>
    <mergeCell ref="AG30:AH30"/>
    <mergeCell ref="AJ32:AS32"/>
    <mergeCell ref="AT32:AW32"/>
    <mergeCell ref="C33:G33"/>
    <mergeCell ref="H33:N33"/>
    <mergeCell ref="O33:Q33"/>
    <mergeCell ref="R33:T33"/>
    <mergeCell ref="U33:X33"/>
    <mergeCell ref="Y33:AB33"/>
    <mergeCell ref="AC33:AD33"/>
    <mergeCell ref="AE33:AF33"/>
    <mergeCell ref="AG33:AH33"/>
    <mergeCell ref="AJ33:AS33"/>
    <mergeCell ref="A32:G32"/>
    <mergeCell ref="H32:N32"/>
    <mergeCell ref="O32:Q32"/>
    <mergeCell ref="R32:T32"/>
    <mergeCell ref="U32:X32"/>
    <mergeCell ref="Y32:AB32"/>
    <mergeCell ref="AC32:AD32"/>
    <mergeCell ref="AE32:AF32"/>
    <mergeCell ref="AG32:AH32"/>
    <mergeCell ref="AJ34:AS34"/>
    <mergeCell ref="AT34:AW34"/>
    <mergeCell ref="C35:G35"/>
    <mergeCell ref="H35:N35"/>
    <mergeCell ref="O35:Q35"/>
    <mergeCell ref="R35:T35"/>
    <mergeCell ref="U35:X35"/>
    <mergeCell ref="Y35:AB35"/>
    <mergeCell ref="AJ35:AS35"/>
    <mergeCell ref="AT35:AW35"/>
    <mergeCell ref="C34:G34"/>
    <mergeCell ref="H34:N34"/>
    <mergeCell ref="O34:Q34"/>
    <mergeCell ref="R34:T34"/>
    <mergeCell ref="U34:X34"/>
    <mergeCell ref="Y34:AB34"/>
    <mergeCell ref="AC34:AD34"/>
    <mergeCell ref="AE34:AF34"/>
    <mergeCell ref="AG34:AH34"/>
    <mergeCell ref="AO37:AP38"/>
    <mergeCell ref="AQ37:AW38"/>
    <mergeCell ref="U38:AC38"/>
    <mergeCell ref="AF38:AN38"/>
    <mergeCell ref="C37:G37"/>
    <mergeCell ref="L37:R38"/>
    <mergeCell ref="S37:T38"/>
    <mergeCell ref="C38:G38"/>
    <mergeCell ref="I39:Q40"/>
    <mergeCell ref="T39:AE39"/>
    <mergeCell ref="AG39:AI39"/>
    <mergeCell ref="AD37:AE38"/>
    <mergeCell ref="AF37:AN37"/>
    <mergeCell ref="U37:AC37"/>
    <mergeCell ref="AC40:AE40"/>
    <mergeCell ref="C39:G39"/>
    <mergeCell ref="A40:G42"/>
    <mergeCell ref="I48:Q48"/>
    <mergeCell ref="R48:W48"/>
    <mergeCell ref="AE48:AM48"/>
    <mergeCell ref="AG42:AH45"/>
    <mergeCell ref="AI42:AM45"/>
    <mergeCell ref="AJ39:AK40"/>
    <mergeCell ref="AL39:AM40"/>
    <mergeCell ref="AX42:AY45"/>
    <mergeCell ref="AT43:AW44"/>
    <mergeCell ref="M44:O45"/>
    <mergeCell ref="P44:Q45"/>
    <mergeCell ref="R44:U45"/>
    <mergeCell ref="V44:X45"/>
    <mergeCell ref="AN42:AO45"/>
    <mergeCell ref="AP43:AR44"/>
    <mergeCell ref="AX30:AY30"/>
    <mergeCell ref="AX32:AY32"/>
    <mergeCell ref="AX34:AY34"/>
    <mergeCell ref="AX35:AY35"/>
    <mergeCell ref="AX24:AY24"/>
    <mergeCell ref="AW20:AY20"/>
    <mergeCell ref="AN48:AS48"/>
    <mergeCell ref="AN51:AS51"/>
    <mergeCell ref="B52:G52"/>
    <mergeCell ref="B49:G49"/>
    <mergeCell ref="B50:G50"/>
    <mergeCell ref="B51:G51"/>
    <mergeCell ref="I51:Q51"/>
    <mergeCell ref="R51:W51"/>
    <mergeCell ref="AE51:AM51"/>
    <mergeCell ref="A45:G46"/>
    <mergeCell ref="Z42:AB42"/>
    <mergeCell ref="AC42:AD45"/>
    <mergeCell ref="I42:J45"/>
    <mergeCell ref="K42:L45"/>
    <mergeCell ref="M42:X43"/>
    <mergeCell ref="AE42:AF45"/>
    <mergeCell ref="B47:G47"/>
    <mergeCell ref="B48:G48"/>
  </mergeCells>
  <phoneticPr fontId="1"/>
  <dataValidations disablePrompts="1" count="2">
    <dataValidation type="list" allowBlank="1" showInputMessage="1" showErrorMessage="1" sqref="M3:S3">
      <formula1>$BC$3:$BC$5</formula1>
    </dataValidation>
    <dataValidation type="list" allowBlank="1" showInputMessage="1" showErrorMessage="1" sqref="I7:M15 H7:H16">
      <formula1>$BJ$6:$BJ$20</formula1>
    </dataValidation>
  </dataValidations>
  <pageMargins left="0.78740157480314965" right="0" top="0.19685039370078741" bottom="0.19685039370078741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様式第4号 （新）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航</dc:creator>
  <cp:lastModifiedBy>篠田 和典</cp:lastModifiedBy>
  <cp:lastPrinted>2021-03-24T00:05:13Z</cp:lastPrinted>
  <dcterms:created xsi:type="dcterms:W3CDTF">2015-10-15T09:21:04Z</dcterms:created>
  <dcterms:modified xsi:type="dcterms:W3CDTF">2021-03-24T01:19:28Z</dcterms:modified>
</cp:coreProperties>
</file>