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2.103\食品衛生係（３ｓ）\保健予防課→保健部生活衛生課\02 栄養\健康増進法\③栄養報告書\（作成中）エクセル様式検討\6.3確定版\"/>
    </mc:Choice>
  </mc:AlternateContent>
  <bookViews>
    <workbookView xWindow="0" yWindow="0" windowWidth="20490" windowHeight="7530"/>
  </bookViews>
  <sheets>
    <sheet name="入力シート" sheetId="1" r:id="rId1"/>
    <sheet name="印刷用シート" sheetId="2" r:id="rId2"/>
    <sheet name="リスト（8号様式用）" sheetId="4" state="hidden" r:id="rId3"/>
  </sheets>
  <definedNames>
    <definedName name="_xlnm.Print_Area" localSheetId="1">印刷用シート!$A$1:$CM$117</definedName>
    <definedName name="_xlnm.Print_Area" localSheetId="0">入力シート!$A$1:$F$333</definedName>
    <definedName name="運営単位">'リスト（8号様式用）'!$D$2:$D$4</definedName>
    <definedName name="運営方式">'リスト（8号様式用）'!$E$2:$E$3</definedName>
    <definedName name="給食形態等">'リスト（8号様式用）'!$H$2:$H$3</definedName>
    <definedName name="勤務形態">'リスト（8号様式用）'!$G$2:$G$3</definedName>
    <definedName name="施設区分">'リスト（8号様式用）'!#REF!</definedName>
    <definedName name="食材料費の単位">'リスト（8号様式用）'!$K$2:$K$4</definedName>
    <definedName name="提出先">'リスト（8号様式用）'!#REF!</definedName>
    <definedName name="免許の種類">'リスト（8号様式用）'!$F$2:$F$3</definedName>
    <definedName name="有_無">'リスト（8号様式用）'!$B$2:$B$3</definedName>
  </definedNames>
  <calcPr calcId="162913" calcMode="manual"/>
</workbook>
</file>

<file path=xl/calcChain.xml><?xml version="1.0" encoding="utf-8"?>
<calcChain xmlns="http://schemas.openxmlformats.org/spreadsheetml/2006/main">
  <c r="D172" i="1" l="1"/>
  <c r="D127" i="1"/>
  <c r="D102" i="1"/>
  <c r="D83" i="1"/>
  <c r="D82" i="1"/>
  <c r="D81" i="1"/>
  <c r="D80" i="1"/>
  <c r="BM63" i="2" l="1"/>
  <c r="BS60" i="2" l="1"/>
  <c r="X91" i="2" l="1"/>
  <c r="A14" i="2"/>
  <c r="AL63" i="2"/>
  <c r="V63" i="2"/>
  <c r="BV62" i="2"/>
  <c r="AF62" i="2"/>
  <c r="BB62" i="2"/>
  <c r="CE101" i="2"/>
  <c r="BN100" i="2"/>
  <c r="V102" i="2"/>
  <c r="BD95" i="2"/>
  <c r="BH78" i="2"/>
  <c r="U85" i="2"/>
  <c r="U84" i="2"/>
  <c r="AF80" i="2"/>
  <c r="A79" i="2"/>
  <c r="BW77" i="2"/>
  <c r="AM77" i="2"/>
  <c r="CI77" i="2" l="1"/>
  <c r="BO77" i="2"/>
  <c r="BF77" i="2"/>
  <c r="AE77" i="2"/>
  <c r="AZ77" i="2"/>
  <c r="V77" i="2"/>
  <c r="U69" i="2"/>
  <c r="AD69" i="2"/>
  <c r="CE68" i="2"/>
  <c r="BQ68" i="2"/>
  <c r="BC68" i="2"/>
  <c r="AQ68" i="2"/>
  <c r="U68" i="2"/>
  <c r="A69" i="2"/>
  <c r="BZ67" i="2"/>
  <c r="BZ66" i="2"/>
  <c r="BZ65" i="2"/>
  <c r="BL67" i="2"/>
  <c r="BL66" i="2"/>
  <c r="BL65" i="2"/>
  <c r="BZ64" i="2"/>
  <c r="BL64" i="2"/>
  <c r="AI67" i="2"/>
  <c r="U67" i="2"/>
  <c r="AI66" i="2"/>
  <c r="U66" i="2"/>
  <c r="AI65" i="2"/>
  <c r="U65" i="2"/>
  <c r="AI64" i="2"/>
  <c r="U64" i="2"/>
  <c r="CE63" i="2"/>
  <c r="BV63" i="2"/>
  <c r="BD63" i="2"/>
  <c r="AC63" i="2"/>
  <c r="CE62" i="2"/>
  <c r="BM62" i="2"/>
  <c r="AR62" i="2"/>
  <c r="AX61" i="2"/>
  <c r="BX61" i="2"/>
  <c r="BG55" i="2"/>
  <c r="A63" i="2" l="1"/>
  <c r="BR50" i="2"/>
  <c r="BR51" i="2"/>
  <c r="BR52" i="2"/>
  <c r="BR53" i="2"/>
  <c r="BR54" i="2"/>
  <c r="BR55" i="2"/>
  <c r="BR56" i="2"/>
  <c r="BR49" i="2"/>
  <c r="BG50" i="2"/>
  <c r="BG51" i="2"/>
  <c r="BG52" i="2"/>
  <c r="BG53" i="2"/>
  <c r="BG54" i="2"/>
  <c r="BG56" i="2"/>
  <c r="BG49" i="2"/>
  <c r="AV50" i="2"/>
  <c r="AV51" i="2"/>
  <c r="AV52" i="2"/>
  <c r="AV53" i="2"/>
  <c r="AV54" i="2"/>
  <c r="AV55" i="2"/>
  <c r="AV56" i="2"/>
  <c r="AV49" i="2"/>
  <c r="AK50" i="2"/>
  <c r="AK51" i="2"/>
  <c r="AK52" i="2"/>
  <c r="AK53" i="2"/>
  <c r="AK54" i="2"/>
  <c r="AK55" i="2"/>
  <c r="AK56" i="2"/>
  <c r="AK49" i="2"/>
  <c r="BR48" i="2"/>
  <c r="BG48" i="2"/>
  <c r="AV48" i="2"/>
  <c r="AK48" i="2"/>
  <c r="C56" i="2"/>
  <c r="D128" i="1"/>
  <c r="Z47" i="2" s="1"/>
  <c r="Z46" i="2"/>
  <c r="M46" i="2"/>
  <c r="Z45" i="2"/>
  <c r="BR45" i="2"/>
  <c r="BG45" i="2"/>
  <c r="AV45" i="2"/>
  <c r="AK45" i="2"/>
  <c r="BR44" i="2"/>
  <c r="BG44" i="2"/>
  <c r="AV44" i="2"/>
  <c r="AV43" i="2"/>
  <c r="AK44" i="2"/>
  <c r="Z44" i="2"/>
  <c r="BR43" i="2"/>
  <c r="BG43" i="2"/>
  <c r="AK43" i="2"/>
  <c r="Z43" i="2"/>
  <c r="Z42" i="2"/>
  <c r="BQ23" i="2" l="1"/>
  <c r="BR20" i="2"/>
  <c r="BG23" i="2"/>
  <c r="AR23" i="2"/>
  <c r="AE23" i="2"/>
  <c r="BG22" i="2"/>
  <c r="AE22" i="2"/>
  <c r="X16" i="2"/>
  <c r="D179" i="1" l="1"/>
  <c r="CC56" i="2" s="1"/>
  <c r="D178" i="1"/>
  <c r="CC55" i="2" s="1"/>
  <c r="D177" i="1"/>
  <c r="CC54" i="2" s="1"/>
  <c r="D176" i="1"/>
  <c r="CC53" i="2" s="1"/>
  <c r="D175" i="1"/>
  <c r="CC52" i="2" s="1"/>
  <c r="D174" i="1"/>
  <c r="CC51" i="2" s="1"/>
  <c r="D173" i="1"/>
  <c r="CC50" i="2" s="1"/>
  <c r="CC49" i="2"/>
  <c r="D114" i="1" l="1"/>
  <c r="CD44" i="2" s="1"/>
  <c r="D108" i="1"/>
  <c r="CD43" i="2" s="1"/>
  <c r="CD42" i="2"/>
  <c r="D120" i="1"/>
  <c r="CD45" i="2" s="1"/>
  <c r="D132" i="1"/>
  <c r="D130" i="1"/>
  <c r="D131" i="1"/>
  <c r="D129" i="1"/>
  <c r="D133" i="1" l="1"/>
  <c r="P11" i="2"/>
  <c r="BQ101" i="2"/>
  <c r="A100" i="2"/>
  <c r="BX73" i="2"/>
  <c r="BK73" i="2"/>
  <c r="U78" i="2"/>
  <c r="AI51" i="2" l="1"/>
  <c r="AI52" i="2"/>
  <c r="AI53" i="2"/>
  <c r="AI54" i="2"/>
  <c r="AI55" i="2"/>
  <c r="AI56" i="2"/>
  <c r="AI49" i="2"/>
  <c r="AI50" i="2"/>
  <c r="AK46" i="2"/>
  <c r="AV46" i="2"/>
  <c r="BG46" i="2"/>
  <c r="BR46" i="2"/>
  <c r="BG42" i="2"/>
  <c r="AV42" i="2"/>
  <c r="BH14" i="2"/>
  <c r="P12" i="2"/>
  <c r="AW14" i="2"/>
  <c r="Y12" i="2"/>
  <c r="BG13" i="2"/>
  <c r="W14" i="2"/>
  <c r="W13" i="2"/>
  <c r="AM99" i="2" l="1"/>
  <c r="AD100" i="2"/>
  <c r="AD99" i="2"/>
  <c r="U100" i="2"/>
  <c r="U99" i="2"/>
  <c r="AM97" i="2"/>
  <c r="AD97" i="2"/>
  <c r="BX80" i="2"/>
  <c r="BX81" i="2"/>
  <c r="BX82" i="2"/>
  <c r="BX83" i="2"/>
  <c r="BX84" i="2"/>
  <c r="BX85" i="2"/>
  <c r="BX86" i="2"/>
  <c r="BX87" i="2"/>
  <c r="BX88" i="2"/>
  <c r="BX89" i="2"/>
  <c r="BX90" i="2"/>
  <c r="Y93" i="2"/>
  <c r="AD85" i="2"/>
  <c r="Z89" i="2"/>
  <c r="Z90" i="2"/>
  <c r="Z88" i="2"/>
  <c r="U86" i="2"/>
  <c r="U83" i="2"/>
  <c r="V60" i="2"/>
  <c r="BP59" i="2"/>
  <c r="AY59" i="2"/>
  <c r="AQ59" i="2"/>
  <c r="AJ59" i="2"/>
  <c r="AC59" i="2"/>
  <c r="V59" i="2"/>
  <c r="CB60" i="2"/>
  <c r="BX41" i="2" l="1"/>
  <c r="BR42" i="2"/>
  <c r="AK42" i="2"/>
  <c r="V31" i="2"/>
  <c r="BR47" i="2" l="1"/>
  <c r="BG47" i="2"/>
  <c r="AV47" i="2"/>
  <c r="AK47" i="2"/>
  <c r="CD46" i="2"/>
  <c r="CD47" i="2" l="1"/>
  <c r="AX20" i="2"/>
  <c r="AO20" i="2"/>
  <c r="AE20" i="2"/>
  <c r="CD19" i="2"/>
  <c r="BX17" i="2"/>
  <c r="AX17" i="2"/>
  <c r="BY16" i="2"/>
  <c r="AC17" i="2"/>
  <c r="CA103" i="2" l="1"/>
  <c r="AU103" i="2"/>
  <c r="BG71" i="2"/>
  <c r="BH81" i="2"/>
  <c r="BH82" i="2"/>
  <c r="BH83" i="2"/>
  <c r="BH84" i="2"/>
  <c r="BH85" i="2"/>
  <c r="BH86" i="2"/>
  <c r="BH87" i="2"/>
  <c r="BH88" i="2"/>
  <c r="BH89" i="2"/>
  <c r="BH90" i="2"/>
  <c r="AF72" i="2"/>
  <c r="CD39" i="2"/>
  <c r="K24" i="2"/>
  <c r="AI18" i="2" l="1"/>
  <c r="A23" i="2"/>
  <c r="BI20" i="2"/>
  <c r="AX75" i="2" l="1"/>
  <c r="AX74" i="2"/>
  <c r="BX116" i="2"/>
  <c r="BB116" i="2"/>
  <c r="U113" i="2"/>
  <c r="U111" i="2"/>
  <c r="AT107" i="2"/>
  <c r="BF110" i="2"/>
  <c r="BF109" i="2"/>
  <c r="AW109" i="2"/>
  <c r="AW110" i="2"/>
  <c r="AM110" i="2"/>
  <c r="AM109" i="2"/>
  <c r="AN106" i="2"/>
  <c r="BZ106" i="2"/>
  <c r="W107" i="2"/>
  <c r="BV105" i="2"/>
  <c r="BC105" i="2"/>
  <c r="AT105" i="2"/>
  <c r="BE100" i="2"/>
  <c r="AH105" i="2"/>
  <c r="W105" i="2"/>
  <c r="AE101" i="2"/>
  <c r="V101" i="2"/>
  <c r="U97" i="2"/>
  <c r="BX99" i="2"/>
  <c r="BE99" i="2"/>
  <c r="BX98" i="2"/>
  <c r="BE98" i="2"/>
  <c r="BZ97" i="2"/>
  <c r="BE97" i="2"/>
  <c r="V95" i="2"/>
  <c r="BK75" i="2" l="1"/>
  <c r="AH70" i="2"/>
  <c r="BX75" i="2"/>
  <c r="AX73" i="2"/>
  <c r="AX72" i="2"/>
  <c r="AF74" i="2"/>
  <c r="BP71" i="2"/>
  <c r="CD37" i="2"/>
  <c r="BS39" i="2"/>
  <c r="BD39" i="2"/>
  <c r="AS39" i="2"/>
  <c r="AS37" i="2"/>
  <c r="S39" i="2"/>
  <c r="G39" i="2"/>
  <c r="G37" i="2"/>
  <c r="BS37" i="2"/>
  <c r="S37" i="2"/>
  <c r="AS27" i="2" l="1"/>
  <c r="AH27" i="2"/>
  <c r="BQ26" i="2"/>
  <c r="AJ26" i="2"/>
  <c r="AJ25" i="2"/>
  <c r="AJ24" i="2"/>
  <c r="AL21" i="2" l="1"/>
  <c r="BG19" i="2"/>
  <c r="BV19" i="2"/>
  <c r="AN19" i="2"/>
  <c r="AE19" i="2"/>
  <c r="BP18" i="2"/>
  <c r="AG15" i="2"/>
  <c r="W15" i="2"/>
  <c r="AX8" i="2"/>
  <c r="BO9" i="2"/>
  <c r="AT9" i="2"/>
  <c r="BO7" i="2"/>
  <c r="AS7" i="2"/>
  <c r="AN6" i="2"/>
  <c r="AN4" i="2"/>
  <c r="AQ5" i="2"/>
  <c r="BN3" i="2"/>
  <c r="AZ32" i="2" l="1"/>
  <c r="AZ33" i="2"/>
  <c r="AZ34" i="2"/>
  <c r="AP32" i="2"/>
  <c r="AP33" i="2"/>
  <c r="AP34" i="2"/>
  <c r="AF32" i="2"/>
  <c r="AF33" i="2"/>
  <c r="AF34" i="2"/>
  <c r="V32" i="2"/>
  <c r="V33" i="2"/>
  <c r="V34" i="2"/>
  <c r="BJ32" i="2"/>
  <c r="BJ33" i="2"/>
  <c r="BJ34" i="2"/>
  <c r="BT32" i="2"/>
  <c r="BT33" i="2"/>
  <c r="BT34" i="2"/>
  <c r="BF28" i="2" l="1"/>
  <c r="D279" i="1"/>
  <c r="BX92" i="2" s="1"/>
  <c r="D280" i="1"/>
  <c r="BX93" i="2" s="1"/>
  <c r="D265" i="1"/>
  <c r="BH92" i="2" s="1"/>
  <c r="D266" i="1"/>
  <c r="BH93" i="2" s="1"/>
  <c r="D264" i="1" l="1"/>
  <c r="BH91" i="2" s="1"/>
  <c r="D278" i="1"/>
  <c r="BX91" i="2" s="1"/>
  <c r="AM116" i="2"/>
  <c r="V116" i="2"/>
  <c r="BC106" i="2"/>
  <c r="AE102" i="2"/>
  <c r="BM95" i="2"/>
  <c r="BH80" i="2"/>
  <c r="BT31" i="2"/>
  <c r="BJ31" i="2"/>
  <c r="AZ31" i="2"/>
  <c r="AP31" i="2"/>
  <c r="AF31" i="2"/>
  <c r="BD37" i="2"/>
  <c r="BO28" i="2"/>
  <c r="CD32" i="2"/>
  <c r="CD33" i="2"/>
  <c r="CD31" i="2"/>
  <c r="A102" i="2"/>
  <c r="BX94" i="2"/>
  <c r="BF94" i="2"/>
  <c r="AO94" i="2"/>
  <c r="AF94" i="2"/>
  <c r="V94" i="2"/>
  <c r="A71" i="2"/>
  <c r="A95" i="2"/>
  <c r="AR71" i="2"/>
  <c r="AF71" i="2"/>
  <c r="A55" i="2"/>
  <c r="AU28" i="2"/>
  <c r="AH28" i="2"/>
  <c r="BY27" i="2"/>
  <c r="BR27" i="2"/>
  <c r="BK27" i="2"/>
  <c r="BD27" i="2"/>
  <c r="CD34" i="2" l="1"/>
</calcChain>
</file>

<file path=xl/sharedStrings.xml><?xml version="1.0" encoding="utf-8"?>
<sst xmlns="http://schemas.openxmlformats.org/spreadsheetml/2006/main" count="1185" uniqueCount="613">
  <si>
    <t>入力列</t>
    <rPh sb="0" eb="2">
      <t>ニュウリョク</t>
    </rPh>
    <rPh sb="2" eb="3">
      <t>レツ</t>
    </rPh>
    <phoneticPr fontId="2"/>
  </si>
  <si>
    <t>留意事項</t>
    <rPh sb="0" eb="2">
      <t>リュウイ</t>
    </rPh>
    <rPh sb="2" eb="4">
      <t>ジコウ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</si>
  <si>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</si>
  <si>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</si>
  <si>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No.</t>
    <phoneticPr fontId="2"/>
  </si>
  <si>
    <t>施設の名称</t>
    <rPh sb="0" eb="2">
      <t>シセツ</t>
    </rPh>
    <rPh sb="3" eb="5">
      <t>メイショウ</t>
    </rPh>
    <phoneticPr fontId="2"/>
  </si>
  <si>
    <t>所在地</t>
    <rPh sb="0" eb="3">
      <t>ショザイチ</t>
    </rPh>
    <phoneticPr fontId="2"/>
  </si>
  <si>
    <t>管理者</t>
    <rPh sb="0" eb="3">
      <t>カンリシャ</t>
    </rPh>
    <phoneticPr fontId="2"/>
  </si>
  <si>
    <t>委託先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</si>
  <si>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</si>
  <si>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</si>
  <si>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</si>
  <si>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</si>
  <si>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</si>
  <si>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</si>
  <si>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</si>
  <si>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</si>
  <si>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</si>
  <si>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栄養素名</t>
  </si>
  <si>
    <t>備考　それぞれ該当するところに○印、数字等を記入してください。</t>
  </si>
  <si>
    <t>(職名)</t>
    <rPh sb="1" eb="2">
      <t>ショク</t>
    </rPh>
    <rPh sb="2" eb="3">
      <t>メイ</t>
    </rPh>
    <phoneticPr fontId="2"/>
  </si>
  <si>
    <t>(氏名)</t>
    <rPh sb="1" eb="3">
      <t>シメイ</t>
    </rPh>
    <phoneticPr fontId="2"/>
  </si>
  <si>
    <t>)</t>
    <phoneticPr fontId="2"/>
  </si>
  <si>
    <t>【実施回数】</t>
    <phoneticPr fontId="2"/>
  </si>
  <si>
    <t>(</t>
    <phoneticPr fontId="2"/>
  </si>
  <si>
    <t>)</t>
    <phoneticPr fontId="2"/>
  </si>
  <si>
    <t>その他(</t>
    <rPh sb="2" eb="3">
      <t>タ</t>
    </rPh>
    <phoneticPr fontId="2"/>
  </si>
  <si>
    <t>【委託内容】</t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</si>
  <si>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</si>
  <si>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</si>
  <si>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</si>
  <si>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</si>
  <si>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サ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</si>
  <si>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</si>
  <si>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</si>
  <si>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栄養指導</t>
    <rPh sb="0" eb="2">
      <t>エイヨウ</t>
    </rPh>
    <rPh sb="2" eb="4">
      <t>シドウ</t>
    </rPh>
    <phoneticPr fontId="2"/>
  </si>
  <si>
    <t>栄養士</t>
    <rPh sb="0" eb="2">
      <t>エイヨウ</t>
    </rPh>
    <rPh sb="2" eb="3">
      <t>シ</t>
    </rPh>
    <phoneticPr fontId="2"/>
  </si>
  <si>
    <t>現在)</t>
    <rPh sb="0" eb="2">
      <t>ゲンザイ</t>
    </rPh>
    <phoneticPr fontId="2"/>
  </si>
  <si>
    <t>【方　　法】</t>
    <phoneticPr fontId="2"/>
  </si>
  <si>
    <t>(</t>
    <phoneticPr fontId="2"/>
  </si>
  <si>
    <t>無</t>
    <rPh sb="0" eb="1">
      <t>ナシ</t>
    </rPh>
    <phoneticPr fontId="2"/>
  </si>
  <si>
    <t>献立名</t>
    <rPh sb="0" eb="2">
      <t>コンダテ</t>
    </rPh>
    <rPh sb="2" eb="3">
      <t>メイ</t>
    </rPh>
    <phoneticPr fontId="2"/>
  </si>
  <si>
    <t>材料名</t>
    <rPh sb="0" eb="2">
      <t>ザイリョウ</t>
    </rPh>
    <rPh sb="2" eb="3">
      <t>メイ</t>
    </rPh>
    <phoneticPr fontId="2"/>
  </si>
  <si>
    <t>純使用量(1人分)</t>
    <rPh sb="0" eb="1">
      <t>ジュン</t>
    </rPh>
    <rPh sb="1" eb="3">
      <t>シヨウ</t>
    </rPh>
    <rPh sb="3" eb="4">
      <t>リョウ</t>
    </rPh>
    <rPh sb="6" eb="8">
      <t>ニンブン</t>
    </rPh>
    <phoneticPr fontId="2"/>
  </si>
  <si>
    <t>純使用量(食数分)</t>
    <rPh sb="0" eb="1">
      <t>ジュン</t>
    </rPh>
    <rPh sb="1" eb="3">
      <t>シヨウ</t>
    </rPh>
    <rPh sb="3" eb="4">
      <t>リョウ</t>
    </rPh>
    <rPh sb="5" eb="6">
      <t>ショク</t>
    </rPh>
    <rPh sb="6" eb="7">
      <t>スウ</t>
    </rPh>
    <rPh sb="7" eb="8">
      <t>ブン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</si>
  <si>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</si>
  <si>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</si>
  <si>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</si>
  <si>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人分を(</t>
    <rPh sb="0" eb="2">
      <t>ニンブン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</si>
  <si>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</si>
  <si>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</si>
  <si>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施設の基本情報</t>
    <rPh sb="0" eb="2">
      <t>シセツ</t>
    </rPh>
    <rPh sb="3" eb="5">
      <t>キホン</t>
    </rPh>
    <rPh sb="5" eb="7">
      <t>ジョウホウ</t>
    </rPh>
    <phoneticPr fontId="2"/>
  </si>
  <si>
    <t>その他</t>
    <rPh sb="2" eb="3">
      <t>タ</t>
    </rPh>
    <phoneticPr fontId="2"/>
  </si>
  <si>
    <t>その他(内容)</t>
    <rPh sb="2" eb="3">
      <t>タ</t>
    </rPh>
    <rPh sb="4" eb="6">
      <t>ナイヨウ</t>
    </rPh>
    <phoneticPr fontId="2"/>
  </si>
  <si>
    <t>組織図の有/無</t>
    <rPh sb="0" eb="3">
      <t>ソシキズ</t>
    </rPh>
    <phoneticPr fontId="2"/>
  </si>
  <si>
    <t>実施回数</t>
    <rPh sb="0" eb="2">
      <t>ジッシ</t>
    </rPh>
    <rPh sb="2" eb="4">
      <t>カイスウ</t>
    </rPh>
    <phoneticPr fontId="2"/>
  </si>
  <si>
    <t>運営方式</t>
    <rPh sb="0" eb="2">
      <t>ウンエイ</t>
    </rPh>
    <rPh sb="2" eb="4">
      <t>ホウシキ</t>
    </rPh>
    <phoneticPr fontId="2"/>
  </si>
  <si>
    <t>直営・委託</t>
    <rPh sb="0" eb="2">
      <t>チョクエイ</t>
    </rPh>
    <rPh sb="3" eb="5">
      <t>イタク</t>
    </rPh>
    <phoneticPr fontId="2"/>
  </si>
  <si>
    <t>名称</t>
    <rPh sb="0" eb="2">
      <t>メイショウ</t>
    </rPh>
    <phoneticPr fontId="2"/>
  </si>
  <si>
    <t>免許の種類</t>
    <rPh sb="0" eb="2">
      <t>メンキョ</t>
    </rPh>
    <rPh sb="3" eb="5">
      <t>シュルイ</t>
    </rPh>
    <phoneticPr fontId="2"/>
  </si>
  <si>
    <t>従事者人数(給食部門全員)</t>
    <rPh sb="0" eb="3">
      <t>ジュウジシャ</t>
    </rPh>
    <rPh sb="3" eb="4">
      <t>ニン</t>
    </rPh>
    <rPh sb="4" eb="5">
      <t>スウ</t>
    </rPh>
    <rPh sb="6" eb="8">
      <t>キュウショク</t>
    </rPh>
    <rPh sb="8" eb="10">
      <t>ブモン</t>
    </rPh>
    <rPh sb="10" eb="12">
      <t>ゼンイン</t>
    </rPh>
    <phoneticPr fontId="2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</si>
  <si>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2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</si>
  <si>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2"/>
  </si>
  <si>
    <t>調理員(施設側・常勤)</t>
    <rPh sb="4" eb="6">
      <t>シセツ</t>
    </rPh>
    <rPh sb="6" eb="7">
      <t>ガワ</t>
    </rPh>
    <rPh sb="8" eb="10">
      <t>ジョウキン</t>
    </rPh>
    <phoneticPr fontId="2"/>
  </si>
  <si>
    <t>給食事務(施設側・常勤)</t>
    <rPh sb="5" eb="7">
      <t>シセツ</t>
    </rPh>
    <rPh sb="7" eb="8">
      <t>ガワ</t>
    </rPh>
    <rPh sb="9" eb="11">
      <t>ジョウキン</t>
    </rPh>
    <phoneticPr fontId="2"/>
  </si>
  <si>
    <t>合計(施設側・常勤)</t>
    <rPh sb="3" eb="5">
      <t>シセツ</t>
    </rPh>
    <rPh sb="5" eb="6">
      <t>ガワ</t>
    </rPh>
    <rPh sb="7" eb="9">
      <t>ジョウキン</t>
    </rPh>
    <phoneticPr fontId="2"/>
  </si>
  <si>
    <t>食数(1日当たり平均食数)</t>
    <rPh sb="0" eb="1">
      <t>ショク</t>
    </rPh>
    <rPh sb="1" eb="2">
      <t>スウ</t>
    </rPh>
    <rPh sb="4" eb="5">
      <t>ニチ</t>
    </rPh>
    <rPh sb="5" eb="6">
      <t>ア</t>
    </rPh>
    <rPh sb="8" eb="10">
      <t>ヘイキン</t>
    </rPh>
    <rPh sb="10" eb="11">
      <t>ショク</t>
    </rPh>
    <rPh sb="11" eb="12">
      <t>スウ</t>
    </rPh>
    <phoneticPr fontId="2"/>
  </si>
  <si>
    <t>把握の有/無</t>
    <rPh sb="0" eb="2">
      <t>ハアク</t>
    </rPh>
    <phoneticPr fontId="2"/>
  </si>
  <si>
    <t>鉄</t>
    <rPh sb="0" eb="1">
      <t>テツ</t>
    </rPh>
    <phoneticPr fontId="2"/>
  </si>
  <si>
    <t>食物繊維</t>
    <rPh sb="0" eb="2">
      <t>ショクモツ</t>
    </rPh>
    <rPh sb="2" eb="4">
      <t>センイ</t>
    </rPh>
    <phoneticPr fontId="2"/>
  </si>
  <si>
    <t>炭水化物エネルギー比</t>
    <rPh sb="0" eb="4">
      <t>タンスイカブツ</t>
    </rPh>
    <rPh sb="9" eb="10">
      <t>ヒ</t>
    </rPh>
    <phoneticPr fontId="2"/>
  </si>
  <si>
    <t>たんぱく質エネルギー比</t>
    <rPh sb="4" eb="5">
      <t>シツ</t>
    </rPh>
    <rPh sb="10" eb="11">
      <t>ヒ</t>
    </rPh>
    <phoneticPr fontId="2"/>
  </si>
  <si>
    <t>脂質エネルギー比</t>
    <rPh sb="0" eb="2">
      <t>シシツ</t>
    </rPh>
    <rPh sb="7" eb="8">
      <t>ヒ</t>
    </rPh>
    <phoneticPr fontId="2"/>
  </si>
  <si>
    <t>有/無</t>
    <rPh sb="0" eb="1">
      <t>アリ</t>
    </rPh>
    <rPh sb="2" eb="3">
      <t>ナシ</t>
    </rPh>
    <phoneticPr fontId="2"/>
  </si>
  <si>
    <t>その他の内容</t>
    <rPh sb="2" eb="3">
      <t>タ</t>
    </rPh>
    <rPh sb="4" eb="6">
      <t>ナイヨウ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</si>
  <si>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</si>
  <si>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管　理　者</t>
    <rPh sb="0" eb="1">
      <t>カン</t>
    </rPh>
    <rPh sb="2" eb="3">
      <t>リ</t>
    </rPh>
    <rPh sb="4" eb="5">
      <t>シャ</t>
    </rPh>
    <phoneticPr fontId="2"/>
  </si>
  <si>
    <t>名前⇒</t>
    <rPh sb="0" eb="2">
      <t>ナマエ</t>
    </rPh>
    <phoneticPr fontId="2"/>
  </si>
  <si>
    <t>食材料費の単位</t>
    <rPh sb="0" eb="2">
      <t>ショクザイ</t>
    </rPh>
    <rPh sb="2" eb="3">
      <t>リョウ</t>
    </rPh>
    <rPh sb="3" eb="4">
      <t>ヒ</t>
    </rPh>
    <rPh sb="5" eb="7">
      <t>タンイ</t>
    </rPh>
    <phoneticPr fontId="2"/>
  </si>
  <si>
    <t>リストの内容⇒</t>
    <rPh sb="4" eb="6">
      <t>ナイヨウ</t>
    </rPh>
    <phoneticPr fontId="2"/>
  </si>
  <si>
    <t>有</t>
    <rPh sb="0" eb="1">
      <t>アリ</t>
    </rPh>
    <phoneticPr fontId="2"/>
  </si>
  <si>
    <t>直営</t>
    <rPh sb="0" eb="2">
      <t>チョクエイ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</si>
  <si>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</si>
  <si>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1食</t>
    <rPh sb="1" eb="2">
      <t>ショク</t>
    </rPh>
    <phoneticPr fontId="2"/>
  </si>
  <si>
    <t>委託</t>
    <rPh sb="0" eb="2">
      <t>イタク</t>
    </rPh>
    <phoneticPr fontId="2"/>
  </si>
  <si>
    <t>2食</t>
    <rPh sb="1" eb="2">
      <t>ショク</t>
    </rPh>
    <phoneticPr fontId="2"/>
  </si>
  <si>
    <t>1日</t>
    <rPh sb="1" eb="2">
      <t>ニチ</t>
    </rPh>
    <phoneticPr fontId="2"/>
  </si>
  <si>
    <t>入力方法</t>
    <rPh sb="0" eb="2">
      <t>ニュウリョク</t>
    </rPh>
    <rPh sb="2" eb="4">
      <t>ホウホウ</t>
    </rPh>
    <phoneticPr fontId="2"/>
  </si>
  <si>
    <t>リスト</t>
    <phoneticPr fontId="2"/>
  </si>
  <si>
    <t>値入力</t>
    <rPh sb="0" eb="1">
      <t>アタイ</t>
    </rPh>
    <rPh sb="1" eb="3">
      <t>ニュウリョク</t>
    </rPh>
    <phoneticPr fontId="2"/>
  </si>
  <si>
    <t>施設の管理者の職名と氏名を入力してください。</t>
    <rPh sb="0" eb="2">
      <t>シセツ</t>
    </rPh>
    <rPh sb="3" eb="6">
      <t>カンリシャ</t>
    </rPh>
    <rPh sb="7" eb="9">
      <t>ショクメイ</t>
    </rPh>
    <rPh sb="10" eb="12">
      <t>シメイ</t>
    </rPh>
    <rPh sb="13" eb="15">
      <t>ニュウリョク</t>
    </rPh>
    <phoneticPr fontId="2"/>
  </si>
  <si>
    <t>具体的に入力してください。</t>
    <phoneticPr fontId="2"/>
  </si>
  <si>
    <t>年間の実施回数を入力してください。</t>
    <rPh sb="0" eb="2">
      <t>ネンカン</t>
    </rPh>
    <rPh sb="3" eb="5">
      <t>ジッシ</t>
    </rPh>
    <rPh sb="5" eb="7">
      <t>カイスウ</t>
    </rPh>
    <rPh sb="8" eb="10">
      <t>ニュウリョク</t>
    </rPh>
    <phoneticPr fontId="2"/>
  </si>
  <si>
    <t>該当者は有を選択し、その他は、具体的に入力してください。</t>
    <rPh sb="12" eb="13">
      <t>タ</t>
    </rPh>
    <phoneticPr fontId="2"/>
  </si>
  <si>
    <t>委託には一部委託も含みます。</t>
    <rPh sb="0" eb="2">
      <t>イタク</t>
    </rPh>
    <rPh sb="4" eb="6">
      <t>イチブ</t>
    </rPh>
    <rPh sb="6" eb="8">
      <t>イタク</t>
    </rPh>
    <rPh sb="9" eb="10">
      <t>フク</t>
    </rPh>
    <phoneticPr fontId="2"/>
  </si>
  <si>
    <t>１日当たりの平均食数を区分別に入力（職員はその他に入力）してください。</t>
    <rPh sb="1" eb="2">
      <t>ニチ</t>
    </rPh>
    <rPh sb="2" eb="3">
      <t>ア</t>
    </rPh>
    <rPh sb="6" eb="8">
      <t>ヘイキン</t>
    </rPh>
    <rPh sb="8" eb="9">
      <t>ショク</t>
    </rPh>
    <rPh sb="9" eb="10">
      <t>スウ</t>
    </rPh>
    <rPh sb="11" eb="13">
      <t>クブン</t>
    </rPh>
    <rPh sb="13" eb="14">
      <t>ベツ</t>
    </rPh>
    <rPh sb="15" eb="17">
      <t>ニュウリョク</t>
    </rPh>
    <rPh sb="18" eb="20">
      <t>ショクイン</t>
    </rPh>
    <rPh sb="23" eb="24">
      <t>タ</t>
    </rPh>
    <rPh sb="25" eb="27">
      <t>ニュウリョク</t>
    </rPh>
    <phoneticPr fontId="2"/>
  </si>
  <si>
    <t>※自動計算されます。</t>
    <phoneticPr fontId="2"/>
  </si>
  <si>
    <t>その他(内容)　</t>
    <rPh sb="2" eb="3">
      <t>タ</t>
    </rPh>
    <rPh sb="4" eb="6">
      <t>ナイヨウ</t>
    </rPh>
    <phoneticPr fontId="2"/>
  </si>
  <si>
    <t>　　　　　(施設側・非常勤)</t>
    <rPh sb="6" eb="8">
      <t>シセツ</t>
    </rPh>
    <rPh sb="8" eb="9">
      <t>ガワ</t>
    </rPh>
    <rPh sb="10" eb="13">
      <t>ヒジョウキン</t>
    </rPh>
    <phoneticPr fontId="2"/>
  </si>
  <si>
    <t>　　　　　(受託側・常勤)</t>
    <rPh sb="6" eb="8">
      <t>ジュタク</t>
    </rPh>
    <rPh sb="8" eb="9">
      <t>ガワ</t>
    </rPh>
    <rPh sb="10" eb="12">
      <t>ジョウキン</t>
    </rPh>
    <phoneticPr fontId="2"/>
  </si>
  <si>
    <t>　　　　　(受託側・非常勤)</t>
    <rPh sb="6" eb="8">
      <t>ジュタク</t>
    </rPh>
    <rPh sb="8" eb="9">
      <t>ガワ</t>
    </rPh>
    <rPh sb="10" eb="13">
      <t>ヒジョウキン</t>
    </rPh>
    <phoneticPr fontId="2"/>
  </si>
  <si>
    <t>　　　(施設側・非常勤)</t>
    <rPh sb="4" eb="6">
      <t>シセツ</t>
    </rPh>
    <rPh sb="6" eb="7">
      <t>ガワ</t>
    </rPh>
    <rPh sb="8" eb="11">
      <t>ヒジョウキン</t>
    </rPh>
    <phoneticPr fontId="2"/>
  </si>
  <si>
    <t>　　　(受託側・常勤)</t>
    <rPh sb="4" eb="6">
      <t>ジュタク</t>
    </rPh>
    <rPh sb="6" eb="7">
      <t>ガワ</t>
    </rPh>
    <rPh sb="8" eb="10">
      <t>ジョウキン</t>
    </rPh>
    <phoneticPr fontId="2"/>
  </si>
  <si>
    <t>　　　(受託側・非常勤)</t>
    <rPh sb="4" eb="6">
      <t>ジュタク</t>
    </rPh>
    <rPh sb="6" eb="7">
      <t>ガワ</t>
    </rPh>
    <rPh sb="8" eb="11">
      <t>ヒジョウキン</t>
    </rPh>
    <phoneticPr fontId="2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</si>
  <si>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2"/>
  </si>
  <si>
    <t>　　　　(施設側・非常勤)</t>
    <rPh sb="5" eb="7">
      <t>シセツ</t>
    </rPh>
    <rPh sb="7" eb="8">
      <t>ガワ</t>
    </rPh>
    <rPh sb="9" eb="12">
      <t>ヒジョウキン</t>
    </rPh>
    <phoneticPr fontId="2"/>
  </si>
  <si>
    <t>　　　　(受託側・常勤)</t>
    <rPh sb="5" eb="7">
      <t>ジュタク</t>
    </rPh>
    <rPh sb="7" eb="8">
      <t>ガワ</t>
    </rPh>
    <rPh sb="9" eb="11">
      <t>ジョウキン</t>
    </rPh>
    <phoneticPr fontId="2"/>
  </si>
  <si>
    <t>　　　　(受託側・非常勤)</t>
    <rPh sb="5" eb="7">
      <t>ジュタク</t>
    </rPh>
    <rPh sb="7" eb="8">
      <t>ガワ</t>
    </rPh>
    <rPh sb="9" eb="12">
      <t>ヒジョウキン</t>
    </rPh>
    <phoneticPr fontId="2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</si>
  <si>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2"/>
  </si>
  <si>
    <t>　　(施設側・非常勤)</t>
    <rPh sb="3" eb="5">
      <t>シセツ</t>
    </rPh>
    <rPh sb="5" eb="6">
      <t>ガワ</t>
    </rPh>
    <rPh sb="7" eb="10">
      <t>ヒジョウキン</t>
    </rPh>
    <phoneticPr fontId="2"/>
  </si>
  <si>
    <t>　　(受託側・常勤)</t>
    <rPh sb="3" eb="5">
      <t>ジュタク</t>
    </rPh>
    <rPh sb="5" eb="6">
      <t>ガワ</t>
    </rPh>
    <rPh sb="7" eb="9">
      <t>ジョウキン</t>
    </rPh>
    <phoneticPr fontId="2"/>
  </si>
  <si>
    <t>　　(受託側・非常勤)</t>
    <rPh sb="3" eb="5">
      <t>ジュタク</t>
    </rPh>
    <rPh sb="5" eb="6">
      <t>ガワ</t>
    </rPh>
    <rPh sb="7" eb="10">
      <t>ヒジョウキン</t>
    </rPh>
    <phoneticPr fontId="2"/>
  </si>
  <si>
    <t>エネルギー</t>
    <phoneticPr fontId="2"/>
  </si>
  <si>
    <t>カルシウム</t>
    <phoneticPr fontId="2"/>
  </si>
  <si>
    <t>ビタミンC</t>
    <phoneticPr fontId="2"/>
  </si>
  <si>
    <t>記入例：令和○年○月○日</t>
    <rPh sb="0" eb="2">
      <t>キニュウ</t>
    </rPh>
    <rPh sb="2" eb="3">
      <t>レイ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</si>
  <si>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ビタミンA(ﾚﾁﾉｰﾙ活性当量)</t>
    <rPh sb="11" eb="13">
      <t>カッセイ</t>
    </rPh>
    <rPh sb="13" eb="15">
      <t>トウリョウ</t>
    </rPh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</si>
  <si>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</si>
  <si>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</si>
  <si>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t>平均提供食品量・平均栄養量の単位</t>
    <phoneticPr fontId="2"/>
  </si>
  <si>
    <t>朝食</t>
    <phoneticPr fontId="2"/>
  </si>
  <si>
    <t>昼食</t>
    <phoneticPr fontId="2"/>
  </si>
  <si>
    <t>夕食</t>
    <phoneticPr fontId="2"/>
  </si>
  <si>
    <t>（宛先）下関市長</t>
    <phoneticPr fontId="2"/>
  </si>
  <si>
    <t>〒</t>
    <phoneticPr fontId="2"/>
  </si>
  <si>
    <t>下関市健康増進法施行細則第８条の規定により、次のとおり栄養管理状況を報告します。</t>
    <phoneticPr fontId="2"/>
  </si>
  <si>
    <t>無</t>
    <rPh sb="0" eb="1">
      <t>ナ</t>
    </rPh>
    <phoneticPr fontId="2"/>
  </si>
  <si>
    <t>(職名)</t>
    <rPh sb="1" eb="3">
      <t>ショクメイ</t>
    </rPh>
    <phoneticPr fontId="2"/>
  </si>
  <si>
    <t>回/年</t>
    <rPh sb="0" eb="1">
      <t>カイ</t>
    </rPh>
    <rPh sb="2" eb="3">
      <t>ネン</t>
    </rPh>
    <phoneticPr fontId="2"/>
  </si>
  <si>
    <t>実施回数</t>
    <phoneticPr fontId="2"/>
  </si>
  <si>
    <t>議事録</t>
    <rPh sb="0" eb="3">
      <t>ギジロク</t>
    </rPh>
    <phoneticPr fontId="2"/>
  </si>
  <si>
    <t>管理栄養士・栄養士</t>
    <rPh sb="0" eb="5">
      <t>カンリエイヨウシ</t>
    </rPh>
    <rPh sb="6" eb="9">
      <t>エイヨウシ</t>
    </rPh>
    <phoneticPr fontId="2"/>
  </si>
  <si>
    <t>構成員</t>
    <rPh sb="2" eb="3">
      <t>イン</t>
    </rPh>
    <phoneticPr fontId="2"/>
  </si>
  <si>
    <t>目 的</t>
    <phoneticPr fontId="2"/>
  </si>
  <si>
    <t>運営方式</t>
    <phoneticPr fontId="2"/>
  </si>
  <si>
    <t>電話番号</t>
    <rPh sb="2" eb="4">
      <t>バンゴウ</t>
    </rPh>
    <phoneticPr fontId="2"/>
  </si>
  <si>
    <t>所 在 地</t>
    <phoneticPr fontId="2"/>
  </si>
  <si>
    <t>名  　称</t>
    <phoneticPr fontId="2"/>
  </si>
  <si>
    <t>(FAX)</t>
    <phoneticPr fontId="2"/>
  </si>
  <si>
    <t>従　事　者　数　（5月末日現在）</t>
    <rPh sb="10" eb="15">
      <t>ガツマツジツゲンザイ</t>
    </rPh>
    <phoneticPr fontId="2"/>
  </si>
  <si>
    <t>給食事務</t>
    <rPh sb="2" eb="4">
      <t>ジム</t>
    </rPh>
    <phoneticPr fontId="2"/>
  </si>
  <si>
    <t>管理栄養士</t>
    <rPh sb="2" eb="4">
      <t>エイヨウ</t>
    </rPh>
    <rPh sb="4" eb="5">
      <t>シ</t>
    </rPh>
    <phoneticPr fontId="2"/>
  </si>
  <si>
    <t>施設側</t>
    <phoneticPr fontId="2"/>
  </si>
  <si>
    <t>受託側</t>
    <rPh sb="0" eb="3">
      <t>ジュタクガワ</t>
    </rPh>
    <phoneticPr fontId="2"/>
  </si>
  <si>
    <t>資　格</t>
    <rPh sb="0" eb="1">
      <t>シ</t>
    </rPh>
    <rPh sb="2" eb="3">
      <t>カク</t>
    </rPh>
    <phoneticPr fontId="2"/>
  </si>
  <si>
    <t>氏　名</t>
    <rPh sb="0" eb="1">
      <t>シ</t>
    </rPh>
    <rPh sb="2" eb="3">
      <t>メイ</t>
    </rPh>
    <phoneticPr fontId="2"/>
  </si>
  <si>
    <t>免許取得年/番号</t>
    <rPh sb="2" eb="5">
      <t>シュトクネン</t>
    </rPh>
    <rPh sb="6" eb="8">
      <t>バンゴウ</t>
    </rPh>
    <phoneticPr fontId="2"/>
  </si>
  <si>
    <t>年</t>
    <rPh sb="0" eb="1">
      <t>ネン</t>
    </rPh>
    <phoneticPr fontId="2"/>
  </si>
  <si>
    <t>勤務状況</t>
    <rPh sb="2" eb="4">
      <t>ジョウキョウ</t>
    </rPh>
    <phoneticPr fontId="2"/>
  </si>
  <si>
    <t>在籍年数</t>
    <rPh sb="0" eb="4">
      <t>ザイセキネンスウ</t>
    </rPh>
    <phoneticPr fontId="2"/>
  </si>
  <si>
    <t>嗜好調査</t>
    <rPh sb="0" eb="4">
      <t>シコウチョウサ</t>
    </rPh>
    <phoneticPr fontId="2"/>
  </si>
  <si>
    <t>満足度調査</t>
    <rPh sb="0" eb="5">
      <t>マンゾクドチョウサ</t>
    </rPh>
    <phoneticPr fontId="2"/>
  </si>
  <si>
    <t>摂取量の把握</t>
    <rPh sb="0" eb="3">
      <t>セッシュリョウ</t>
    </rPh>
    <rPh sb="4" eb="6">
      <t>ハアク</t>
    </rPh>
    <phoneticPr fontId="2"/>
  </si>
  <si>
    <t>喫食量調査</t>
    <rPh sb="0" eb="5">
      <t>キッショクリョウチョウサ</t>
    </rPh>
    <phoneticPr fontId="2"/>
  </si>
  <si>
    <t>【対象】</t>
    <rPh sb="1" eb="3">
      <t>タイショウ</t>
    </rPh>
    <phoneticPr fontId="2"/>
  </si>
  <si>
    <t>【頻度】</t>
    <rPh sb="1" eb="3">
      <t>ヒンド</t>
    </rPh>
    <phoneticPr fontId="2"/>
  </si>
  <si>
    <t>(</t>
    <phoneticPr fontId="2"/>
  </si>
  <si>
    <t>)</t>
    <phoneticPr fontId="2"/>
  </si>
  <si>
    <t>kcal</t>
    <phoneticPr fontId="2"/>
  </si>
  <si>
    <t>µgRAE</t>
    <phoneticPr fontId="2"/>
  </si>
  <si>
    <t>エネルギー</t>
    <phoneticPr fontId="2"/>
  </si>
  <si>
    <t xml:space="preserve">脂質　　　  　　　 　 </t>
    <phoneticPr fontId="2"/>
  </si>
  <si>
    <t xml:space="preserve">鉄　　　　　 　 </t>
    <phoneticPr fontId="2"/>
  </si>
  <si>
    <t>食塩相当量　　　　　　　</t>
    <phoneticPr fontId="2"/>
  </si>
  <si>
    <t>たんぱく質ｴﾈﾙｷﾞｰ比</t>
    <phoneticPr fontId="2"/>
  </si>
  <si>
    <t>ｇ</t>
    <phoneticPr fontId="2"/>
  </si>
  <si>
    <t>mg</t>
    <phoneticPr fontId="2"/>
  </si>
  <si>
    <t>％</t>
    <phoneticPr fontId="2"/>
  </si>
  <si>
    <t>給与栄養目標量</t>
    <rPh sb="0" eb="6">
      <t>キュウヨエイヨウモクヒョウ</t>
    </rPh>
    <rPh sb="6" eb="7">
      <t>リョウ</t>
    </rPh>
    <phoneticPr fontId="2"/>
  </si>
  <si>
    <t>実施給与栄養量</t>
    <rPh sb="0" eb="2">
      <t>ジッシ</t>
    </rPh>
    <rPh sb="2" eb="4">
      <t>キュウヨ</t>
    </rPh>
    <rPh sb="4" eb="6">
      <t>エイヨウ</t>
    </rPh>
    <rPh sb="6" eb="7">
      <t>リョウ</t>
    </rPh>
    <phoneticPr fontId="2"/>
  </si>
  <si>
    <t>たんぱく質　 　　　　　</t>
    <phoneticPr fontId="2"/>
  </si>
  <si>
    <t xml:space="preserve">カルシウム　 　　　　 </t>
    <phoneticPr fontId="2"/>
  </si>
  <si>
    <t>ビタミンＡ(ﾚﾁﾉｰﾙ活性当量)</t>
    <rPh sb="11" eb="13">
      <t>カッセイ</t>
    </rPh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</si>
  <si>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１</t>
    </r>
    <r>
      <rPr>
        <sz val="10"/>
        <rFont val="ＭＳ Ｐ明朝"/>
        <family val="1"/>
        <charset val="128"/>
      </rPr>
      <t>　　　  　　</t>
    </r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</si>
  <si>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　　 　 　　</t>
    </r>
    <phoneticPr fontId="2"/>
  </si>
  <si>
    <t>ビタミンＣ　　 　　　　　</t>
    <phoneticPr fontId="2"/>
  </si>
  <si>
    <t>食物繊維　　　　　  　　　 　</t>
    <phoneticPr fontId="2"/>
  </si>
  <si>
    <t>炭水化物ｴﾈﾙｷﾞｰ比</t>
    <rPh sb="0" eb="4">
      <t>タンスイカブツ</t>
    </rPh>
    <phoneticPr fontId="2"/>
  </si>
  <si>
    <t>脂質ｴﾈﾙｷﾞｰ比 　　　</t>
    <phoneticPr fontId="2"/>
  </si>
  <si>
    <t>作業指示書(献立表)</t>
    <rPh sb="6" eb="9">
      <t>コンダテヒョウ</t>
    </rPh>
    <phoneticPr fontId="2"/>
  </si>
  <si>
    <t>予定献立の配布・掲示</t>
    <rPh sb="0" eb="2">
      <t>ヨテイ</t>
    </rPh>
    <rPh sb="2" eb="4">
      <t>コンダテ</t>
    </rPh>
    <rPh sb="5" eb="7">
      <t>ハイフ</t>
    </rPh>
    <rPh sb="8" eb="10">
      <t>ケイジ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</si>
  <si>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</si>
  <si>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ポスター等の掲示</t>
    <rPh sb="4" eb="5">
      <t>トウ</t>
    </rPh>
    <rPh sb="6" eb="8">
      <t>ケイジ</t>
    </rPh>
    <phoneticPr fontId="2"/>
  </si>
  <si>
    <t>実物展示</t>
    <rPh sb="0" eb="2">
      <t>ジツブツ</t>
    </rPh>
    <rPh sb="2" eb="4">
      <t>テンジ</t>
    </rPh>
    <phoneticPr fontId="2"/>
  </si>
  <si>
    <t>給食だより等の配布</t>
    <phoneticPr fontId="2"/>
  </si>
  <si>
    <t>個別対応内容(禁止食、代替食等)</t>
    <phoneticPr fontId="2"/>
  </si>
  <si>
    <t>テーマ献立</t>
    <phoneticPr fontId="2"/>
  </si>
  <si>
    <t>衛生管理</t>
    <rPh sb="0" eb="4">
      <t>エイセイカンリ</t>
    </rPh>
    <phoneticPr fontId="2"/>
  </si>
  <si>
    <t>【衛生点検表の記録】</t>
    <rPh sb="1" eb="3">
      <t>エイセイ</t>
    </rPh>
    <rPh sb="3" eb="6">
      <t>テンケンヒョウ</t>
    </rPh>
    <rPh sb="7" eb="9">
      <t>キロク</t>
    </rPh>
    <phoneticPr fontId="2"/>
  </si>
  <si>
    <t>【危機発生時の給食対応マニュアルの整備】</t>
    <rPh sb="1" eb="3">
      <t>キキ</t>
    </rPh>
    <rPh sb="3" eb="5">
      <t>ハッセイ</t>
    </rPh>
    <rPh sb="5" eb="6">
      <t>ジ</t>
    </rPh>
    <rPh sb="7" eb="9">
      <t>キュウショク</t>
    </rPh>
    <rPh sb="9" eb="11">
      <t>タイオウ</t>
    </rPh>
    <rPh sb="17" eb="19">
      <t>セイビ</t>
    </rPh>
    <phoneticPr fontId="2"/>
  </si>
  <si>
    <t>災害</t>
    <rPh sb="0" eb="2">
      <t>サイガイ</t>
    </rPh>
    <phoneticPr fontId="2"/>
  </si>
  <si>
    <t>食中毒</t>
    <rPh sb="0" eb="3">
      <t>ショクチュウドク</t>
    </rPh>
    <phoneticPr fontId="2"/>
  </si>
  <si>
    <t>保管場所(</t>
    <rPh sb="0" eb="4">
      <t>ホカンバショ</t>
    </rPh>
    <phoneticPr fontId="2"/>
  </si>
  <si>
    <t>食分</t>
    <rPh sb="0" eb="1">
      <t>ショク</t>
    </rPh>
    <rPh sb="1" eb="2">
      <t>ブン</t>
    </rPh>
    <phoneticPr fontId="2"/>
  </si>
  <si>
    <t>内容：</t>
    <rPh sb="0" eb="2">
      <t>ナイヨウ</t>
    </rPh>
    <phoneticPr fontId="2"/>
  </si>
  <si>
    <t>所属</t>
    <rPh sb="0" eb="2">
      <t>ショゾク</t>
    </rPh>
    <phoneticPr fontId="2"/>
  </si>
  <si>
    <t>報告書作成者</t>
    <rPh sb="2" eb="3">
      <t>ショ</t>
    </rPh>
    <rPh sb="3" eb="5">
      <t>サクセイ</t>
    </rPh>
    <phoneticPr fontId="2"/>
  </si>
  <si>
    <t>従事者の研修会参加
（前年度実績）</t>
    <phoneticPr fontId="2"/>
  </si>
  <si>
    <t>参加者</t>
  </si>
  <si>
    <t>参加回数／延べ人数</t>
  </si>
  <si>
    <t>主な研修内容</t>
  </si>
  <si>
    <t>)回/(</t>
    <rPh sb="1" eb="2">
      <t>カイ</t>
    </rPh>
    <phoneticPr fontId="2"/>
  </si>
  <si>
    <t>)人</t>
    <rPh sb="1" eb="2">
      <t>ニン</t>
    </rPh>
    <phoneticPr fontId="2"/>
  </si>
  <si>
    <t>栄養・給食管理に
関する課題</t>
    <rPh sb="0" eb="2">
      <t>エイヨウ</t>
    </rPh>
    <rPh sb="3" eb="5">
      <t>キュウショク</t>
    </rPh>
    <rPh sb="5" eb="7">
      <t>カンリ</t>
    </rPh>
    <rPh sb="9" eb="10">
      <t>カン</t>
    </rPh>
    <rPh sb="12" eb="14">
      <t>カダイ</t>
    </rPh>
    <phoneticPr fontId="2"/>
  </si>
  <si>
    <t>課題解決に向けての
対応計画及び評価</t>
    <rPh sb="0" eb="4">
      <t>カダイカイケツ</t>
    </rPh>
    <rPh sb="5" eb="6">
      <t>ム</t>
    </rPh>
    <rPh sb="10" eb="12">
      <t>タイオウ</t>
    </rPh>
    <rPh sb="12" eb="14">
      <t>ケイカク</t>
    </rPh>
    <rPh sb="14" eb="15">
      <t>オヨ</t>
    </rPh>
    <rPh sb="16" eb="18">
      <t>ヒョウカ</t>
    </rPh>
    <phoneticPr fontId="2"/>
  </si>
  <si>
    <t>所在地　郵便番号</t>
    <rPh sb="0" eb="3">
      <t>ショザイチ</t>
    </rPh>
    <rPh sb="4" eb="8">
      <t>ユウビンバンゴウ</t>
    </rPh>
    <phoneticPr fontId="2"/>
  </si>
  <si>
    <t>　　　　住所</t>
    <rPh sb="4" eb="6">
      <t>ジュウショ</t>
    </rPh>
    <phoneticPr fontId="2"/>
  </si>
  <si>
    <t>議事録</t>
    <rPh sb="0" eb="3">
      <t>ギジロク</t>
    </rPh>
    <phoneticPr fontId="2"/>
  </si>
  <si>
    <t>構成員の合計数</t>
    <rPh sb="0" eb="3">
      <t>コウセイイン</t>
    </rPh>
    <rPh sb="4" eb="6">
      <t>ゴウケイ</t>
    </rPh>
    <rPh sb="6" eb="7">
      <t>カズ</t>
    </rPh>
    <phoneticPr fontId="2"/>
  </si>
  <si>
    <t>電話番号</t>
    <rPh sb="0" eb="4">
      <t>デンワバンゴウ</t>
    </rPh>
    <phoneticPr fontId="2"/>
  </si>
  <si>
    <t>勤務状況（常勤・非常勤）</t>
    <rPh sb="0" eb="2">
      <t>キンム</t>
    </rPh>
    <rPh sb="2" eb="4">
      <t>ジョウキョウ</t>
    </rPh>
    <rPh sb="5" eb="7">
      <t>ジョウキン</t>
    </rPh>
    <rPh sb="8" eb="11">
      <t>ヒジョウキン</t>
    </rPh>
    <phoneticPr fontId="2"/>
  </si>
  <si>
    <t>勤務状況</t>
    <rPh sb="0" eb="2">
      <t>キンム</t>
    </rPh>
    <rPh sb="2" eb="4">
      <t>ジョウキョウ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</si>
  <si>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</si>
  <si>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</si>
  <si>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保存すると印刷用シートに反映されます。</t>
    <rPh sb="0" eb="2">
      <t>ホゾン</t>
    </rPh>
    <rPh sb="5" eb="8">
      <t>インサツヨウ</t>
    </rPh>
    <rPh sb="12" eb="14">
      <t>ハンエイ</t>
    </rPh>
    <phoneticPr fontId="2"/>
  </si>
  <si>
    <t>摂取量の把握</t>
    <rPh sb="0" eb="3">
      <t>セッシュリョウ</t>
    </rPh>
    <rPh sb="4" eb="6">
      <t>ハアク</t>
    </rPh>
    <phoneticPr fontId="2"/>
  </si>
  <si>
    <t>残菜調査の有無</t>
    <rPh sb="0" eb="4">
      <t>ザンサイチョウサ</t>
    </rPh>
    <rPh sb="5" eb="7">
      <t>ウム</t>
    </rPh>
    <phoneticPr fontId="2"/>
  </si>
  <si>
    <t>全員</t>
    <rPh sb="0" eb="2">
      <t>ゼンイン</t>
    </rPh>
    <phoneticPr fontId="2"/>
  </si>
  <si>
    <t>一部</t>
    <rPh sb="0" eb="2">
      <t>イチブ</t>
    </rPh>
    <phoneticPr fontId="2"/>
  </si>
  <si>
    <t>残菜調査の対象</t>
    <rPh sb="0" eb="4">
      <t>ザンサイチョウサ</t>
    </rPh>
    <rPh sb="5" eb="7">
      <t>タイショウ</t>
    </rPh>
    <phoneticPr fontId="2"/>
  </si>
  <si>
    <t>残菜調査の頻度</t>
    <rPh sb="0" eb="4">
      <t>ザンサイチョウサ</t>
    </rPh>
    <rPh sb="5" eb="7">
      <t>ヒンド</t>
    </rPh>
    <phoneticPr fontId="2"/>
  </si>
  <si>
    <t>　回数</t>
    <rPh sb="1" eb="3">
      <t>カイスウ</t>
    </rPh>
    <phoneticPr fontId="2"/>
  </si>
  <si>
    <t>対象者</t>
    <rPh sb="0" eb="2">
      <t>タイショウ</t>
    </rPh>
    <rPh sb="2" eb="3">
      <t>シャ</t>
    </rPh>
    <phoneticPr fontId="2"/>
  </si>
  <si>
    <t>頻度</t>
    <rPh sb="0" eb="2">
      <t>ヒンド</t>
    </rPh>
    <phoneticPr fontId="2"/>
  </si>
  <si>
    <t>毎食</t>
    <rPh sb="0" eb="2">
      <t>マイショク</t>
    </rPh>
    <phoneticPr fontId="2"/>
  </si>
  <si>
    <t>その他</t>
    <rPh sb="2" eb="3">
      <t>タ</t>
    </rPh>
    <phoneticPr fontId="2"/>
  </si>
  <si>
    <t>頻度②</t>
    <rPh sb="0" eb="2">
      <t>ヒンド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</si>
  <si>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</si>
  <si>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</si>
  <si>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</si>
  <si>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値入力</t>
    <rPh sb="0" eb="3">
      <t>アタイニュウリョク</t>
    </rPh>
    <phoneticPr fontId="2"/>
  </si>
  <si>
    <t>年</t>
    <rPh sb="0" eb="1">
      <t>ネン</t>
    </rPh>
    <phoneticPr fontId="2"/>
  </si>
  <si>
    <t>　その他（日・週・月・年）</t>
    <rPh sb="3" eb="4">
      <t>タ</t>
    </rPh>
    <rPh sb="5" eb="6">
      <t>ニチ</t>
    </rPh>
    <rPh sb="7" eb="8">
      <t>シュウ</t>
    </rPh>
    <rPh sb="9" eb="10">
      <t>ツキ</t>
    </rPh>
    <rPh sb="11" eb="12">
      <t>ネン</t>
    </rPh>
    <phoneticPr fontId="2"/>
  </si>
  <si>
    <t>その他の場合のみ入力</t>
    <rPh sb="2" eb="3">
      <t>タ</t>
    </rPh>
    <rPh sb="4" eb="6">
      <t>バアイ</t>
    </rPh>
    <rPh sb="8" eb="10">
      <t>ニュウリョク</t>
    </rPh>
    <phoneticPr fontId="2"/>
  </si>
  <si>
    <t>喫食量調査の有無</t>
    <rPh sb="0" eb="2">
      <t>キッショク</t>
    </rPh>
    <rPh sb="2" eb="3">
      <t>リョウ</t>
    </rPh>
    <rPh sb="3" eb="5">
      <t>チョウサ</t>
    </rPh>
    <rPh sb="6" eb="8">
      <t>ウム</t>
    </rPh>
    <phoneticPr fontId="2"/>
  </si>
  <si>
    <t>喫食量調査の対象</t>
    <rPh sb="0" eb="2">
      <t>キッショク</t>
    </rPh>
    <rPh sb="2" eb="3">
      <t>リョウ</t>
    </rPh>
    <rPh sb="3" eb="5">
      <t>チョウサ</t>
    </rPh>
    <rPh sb="6" eb="8">
      <t>タイショウ</t>
    </rPh>
    <phoneticPr fontId="2"/>
  </si>
  <si>
    <t>喫食量調査の頻度</t>
    <rPh sb="0" eb="2">
      <t>キッショク</t>
    </rPh>
    <rPh sb="2" eb="3">
      <t>リョウ</t>
    </rPh>
    <rPh sb="3" eb="5">
      <t>チョウサ</t>
    </rPh>
    <rPh sb="6" eb="8">
      <t>ヒンド</t>
    </rPh>
    <phoneticPr fontId="2"/>
  </si>
  <si>
    <t>給与栄養目標量と
実施給与量の
比較･評価</t>
    <phoneticPr fontId="2"/>
  </si>
  <si>
    <t>比較評価頻度</t>
    <rPh sb="0" eb="4">
      <t>ヒカクヒョウカ</t>
    </rPh>
    <rPh sb="4" eb="6">
      <t>ヒンド</t>
    </rPh>
    <phoneticPr fontId="2"/>
  </si>
  <si>
    <t>毎月</t>
    <rPh sb="0" eb="2">
      <t>マイツキ</t>
    </rPh>
    <phoneticPr fontId="2"/>
  </si>
  <si>
    <t>報告月のみ</t>
    <rPh sb="0" eb="2">
      <t>ホウコク</t>
    </rPh>
    <rPh sb="2" eb="3">
      <t>ツキ</t>
    </rPh>
    <phoneticPr fontId="2"/>
  </si>
  <si>
    <t>無</t>
    <rPh sb="0" eb="1">
      <t>ナシ</t>
    </rPh>
    <phoneticPr fontId="2"/>
  </si>
  <si>
    <t>値入力</t>
    <rPh sb="0" eb="3">
      <t>アタイニュウリョク</t>
    </rPh>
    <phoneticPr fontId="2"/>
  </si>
  <si>
    <t>給食形態</t>
    <rPh sb="0" eb="4">
      <t>キュウショクケイタイ</t>
    </rPh>
    <phoneticPr fontId="2"/>
  </si>
  <si>
    <t>単一給食</t>
    <rPh sb="0" eb="4">
      <t>タンイツキュウショク</t>
    </rPh>
    <phoneticPr fontId="2"/>
  </si>
  <si>
    <t>選択給食</t>
    <rPh sb="0" eb="4">
      <t>センタクキュウショク</t>
    </rPh>
    <phoneticPr fontId="2"/>
  </si>
  <si>
    <t>食堂の使用</t>
    <rPh sb="0" eb="2">
      <t>ショクドウ</t>
    </rPh>
    <rPh sb="3" eb="5">
      <t>シヨウ</t>
    </rPh>
    <phoneticPr fontId="2"/>
  </si>
  <si>
    <t>専用</t>
    <rPh sb="0" eb="2">
      <t>センヨウ</t>
    </rPh>
    <phoneticPr fontId="2"/>
  </si>
  <si>
    <t>兼用</t>
    <rPh sb="0" eb="2">
      <t>ケンヨウ</t>
    </rPh>
    <phoneticPr fontId="2"/>
  </si>
  <si>
    <t>予定献立の配布・掲示</t>
    <phoneticPr fontId="2"/>
  </si>
  <si>
    <t>栄養成分表示</t>
    <rPh sb="0" eb="6">
      <t>エイヨウセイブンヒョウジ</t>
    </rPh>
    <phoneticPr fontId="2"/>
  </si>
  <si>
    <t>実物展示</t>
    <rPh sb="0" eb="4">
      <t>ジツブツテンジ</t>
    </rPh>
    <phoneticPr fontId="2"/>
  </si>
  <si>
    <t>給食だより等の配布</t>
    <rPh sb="0" eb="2">
      <t>キュウショク</t>
    </rPh>
    <rPh sb="5" eb="6">
      <t>トウ</t>
    </rPh>
    <rPh sb="7" eb="9">
      <t>ハイフ</t>
    </rPh>
    <phoneticPr fontId="2"/>
  </si>
  <si>
    <t>【衛生管理マニュアルの作成】</t>
    <rPh sb="1" eb="3">
      <t>エイセイ</t>
    </rPh>
    <rPh sb="3" eb="5">
      <t>カンリ</t>
    </rPh>
    <rPh sb="11" eb="13">
      <t>サクセイ</t>
    </rPh>
    <phoneticPr fontId="2"/>
  </si>
  <si>
    <t>危機発生時の給食体制整備</t>
    <rPh sb="0" eb="5">
      <t>キキハッセイジ</t>
    </rPh>
    <rPh sb="6" eb="12">
      <t>キュウショクタイセイセイビ</t>
    </rPh>
    <phoneticPr fontId="2"/>
  </si>
  <si>
    <t>マニュアルの整備　災害</t>
    <rPh sb="6" eb="8">
      <t>セイビ</t>
    </rPh>
    <rPh sb="9" eb="11">
      <t>サイガイ</t>
    </rPh>
    <phoneticPr fontId="2"/>
  </si>
  <si>
    <t>マニュアルの整備　食中毒</t>
    <rPh sb="6" eb="8">
      <t>セイビ</t>
    </rPh>
    <rPh sb="9" eb="12">
      <t>ショクチュウドク</t>
    </rPh>
    <phoneticPr fontId="2"/>
  </si>
  <si>
    <t>マニュアルの整備　その他</t>
    <rPh sb="6" eb="8">
      <t>セイビ</t>
    </rPh>
    <rPh sb="11" eb="12">
      <t>タ</t>
    </rPh>
    <phoneticPr fontId="2"/>
  </si>
  <si>
    <t>マニュアルの整備　無</t>
    <rPh sb="6" eb="8">
      <t>セイビ</t>
    </rPh>
    <rPh sb="9" eb="10">
      <t>ナシ</t>
    </rPh>
    <phoneticPr fontId="2"/>
  </si>
  <si>
    <t>マニュアルの作成がないときのみ選択</t>
    <rPh sb="6" eb="8">
      <t>サクセイ</t>
    </rPh>
    <rPh sb="15" eb="17">
      <t>センタク</t>
    </rPh>
    <phoneticPr fontId="2"/>
  </si>
  <si>
    <t>【非常食の備蓄】</t>
    <rPh sb="1" eb="4">
      <t>ヒジョウショク</t>
    </rPh>
    <rPh sb="5" eb="7">
      <t>ビチク</t>
    </rPh>
    <phoneticPr fontId="2"/>
  </si>
  <si>
    <t>危機発生時の
給食体制整備</t>
    <rPh sb="0" eb="5">
      <t>キキハッセイジ</t>
    </rPh>
    <rPh sb="7" eb="13">
      <t>キュウショクタイセイセイビ</t>
    </rPh>
    <phoneticPr fontId="2"/>
  </si>
  <si>
    <t>印刷用シートでは、「○人分を○食分」となります。</t>
    <rPh sb="0" eb="3">
      <t>インサツヨウ</t>
    </rPh>
    <rPh sb="15" eb="16">
      <t>ショク</t>
    </rPh>
    <phoneticPr fontId="2"/>
  </si>
  <si>
    <t>非常食の備蓄の有/無</t>
    <rPh sb="0" eb="3">
      <t>ヒジョウショク</t>
    </rPh>
    <rPh sb="4" eb="6">
      <t>ビチク</t>
    </rPh>
    <rPh sb="7" eb="8">
      <t>アリ</t>
    </rPh>
    <rPh sb="9" eb="10">
      <t>ナシ</t>
    </rPh>
    <phoneticPr fontId="2"/>
  </si>
  <si>
    <t>非常食の人数</t>
    <rPh sb="4" eb="6">
      <t>ニンズウ</t>
    </rPh>
    <phoneticPr fontId="2"/>
  </si>
  <si>
    <t>非常食の食数</t>
    <rPh sb="4" eb="6">
      <t>ショクスウ</t>
    </rPh>
    <phoneticPr fontId="2"/>
  </si>
  <si>
    <t>保管場所</t>
    <rPh sb="0" eb="4">
      <t>ホカンバショ</t>
    </rPh>
    <phoneticPr fontId="2"/>
  </si>
  <si>
    <t>非常食の内容</t>
    <rPh sb="0" eb="3">
      <t>ヒジョウショク</t>
    </rPh>
    <rPh sb="4" eb="6">
      <t>ナイヨウ</t>
    </rPh>
    <phoneticPr fontId="2"/>
  </si>
  <si>
    <t>従事者の研修会参加
（前年度実績）</t>
    <phoneticPr fontId="2"/>
  </si>
  <si>
    <t>管理栄養士・栄養士</t>
    <phoneticPr fontId="2"/>
  </si>
  <si>
    <t>調理従事者・その他</t>
    <phoneticPr fontId="2"/>
  </si>
  <si>
    <t>栄養・給食管理に
関する課題</t>
    <phoneticPr fontId="2"/>
  </si>
  <si>
    <t>課題解決に向けての
対応計画及び評価</t>
    <phoneticPr fontId="2"/>
  </si>
  <si>
    <t>内容</t>
    <rPh sb="0" eb="2">
      <t>ナイヨウ</t>
    </rPh>
    <phoneticPr fontId="2"/>
  </si>
  <si>
    <t>報告書作成者</t>
    <rPh sb="0" eb="2">
      <t>ホウコク</t>
    </rPh>
    <rPh sb="3" eb="5">
      <t>サクセイ</t>
    </rPh>
    <rPh sb="5" eb="6">
      <t>シャ</t>
    </rPh>
    <phoneticPr fontId="2"/>
  </si>
  <si>
    <t>電話番号／FAX</t>
    <rPh sb="0" eb="2">
      <t>デンワ</t>
    </rPh>
    <rPh sb="2" eb="4">
      <t>バンゴウ</t>
    </rPh>
    <phoneticPr fontId="2"/>
  </si>
  <si>
    <t>TEL／FAX</t>
    <phoneticPr fontId="2"/>
  </si>
  <si>
    <r>
      <t>管理栄養士・栄養士の所属状況　　</t>
    </r>
    <r>
      <rPr>
        <sz val="9"/>
        <rFont val="ＭＳ 明朝"/>
        <family val="1"/>
        <charset val="128"/>
      </rPr>
      <t>※欄が不足する場合は別紙を作成してください。</t>
    </r>
    <rPh sb="6" eb="9">
      <t>エイヨウシ</t>
    </rPh>
    <rPh sb="10" eb="14">
      <t>ショゾクジョウキョウ</t>
    </rPh>
    <phoneticPr fontId="2"/>
  </si>
  <si>
    <t>(電話)</t>
    <rPh sb="1" eb="3">
      <t>デンワ</t>
    </rPh>
    <phoneticPr fontId="2"/>
  </si>
  <si>
    <t>栄養管理等について
検討する会議の実施</t>
    <rPh sb="14" eb="16">
      <t>カイギ</t>
    </rPh>
    <rPh sb="17" eb="19">
      <t>ジッシ</t>
    </rPh>
    <phoneticPr fontId="2"/>
  </si>
  <si>
    <t>残菜量調査</t>
    <rPh sb="0" eb="2">
      <t>ザンサイ</t>
    </rPh>
    <rPh sb="2" eb="3">
      <t>リョウ</t>
    </rPh>
    <rPh sb="3" eb="5">
      <t>チョウサ</t>
    </rPh>
    <phoneticPr fontId="2"/>
  </si>
  <si>
    <t>作業のポイント</t>
    <rPh sb="0" eb="2">
      <t>サギョウ</t>
    </rPh>
    <phoneticPr fontId="2"/>
  </si>
  <si>
    <t>職種</t>
    <rPh sb="0" eb="2">
      <t>ショクシュ</t>
    </rPh>
    <phoneticPr fontId="2"/>
  </si>
  <si>
    <t>回/(</t>
    <phoneticPr fontId="2"/>
  </si>
  <si>
    <t>記入日</t>
    <rPh sb="0" eb="3">
      <t>キニュウビ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</si>
  <si>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</si>
  <si>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　　　（FAX番号）</t>
    <rPh sb="7" eb="9">
      <t>バンゴウ</t>
    </rPh>
    <phoneticPr fontId="2"/>
  </si>
  <si>
    <t>管理者（職名）</t>
    <rPh sb="0" eb="3">
      <t>カンリシャ</t>
    </rPh>
    <rPh sb="4" eb="6">
      <t>ショクメイ</t>
    </rPh>
    <phoneticPr fontId="2"/>
  </si>
  <si>
    <t>　　　（氏名）</t>
    <rPh sb="4" eb="6">
      <t>シメイ</t>
    </rPh>
    <phoneticPr fontId="2"/>
  </si>
  <si>
    <t>調理師・調理員</t>
    <rPh sb="0" eb="3">
      <t>チョウリシ</t>
    </rPh>
    <rPh sb="4" eb="7">
      <t>チョウリイン</t>
    </rPh>
    <phoneticPr fontId="2"/>
  </si>
  <si>
    <t>(ﾒｰﾙｱﾄﾞﾚｽ)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</si>
  <si>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</si>
  <si>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名称(</t>
    <rPh sb="0" eb="2">
      <t>メイショウ</t>
    </rPh>
    <phoneticPr fontId="2"/>
  </si>
  <si>
    <t>)</t>
    <phoneticPr fontId="2"/>
  </si>
  <si>
    <t>事務職員</t>
    <rPh sb="0" eb="4">
      <t>ジムショクイン</t>
    </rPh>
    <phoneticPr fontId="2"/>
  </si>
  <si>
    <t>合計（</t>
    <rPh sb="0" eb="2">
      <t>ゴウケイ</t>
    </rPh>
    <phoneticPr fontId="2"/>
  </si>
  <si>
    <t>）人</t>
    <rPh sb="1" eb="2">
      <t>ニン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</si>
  <si>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</si>
  <si>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</si>
  <si>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</si>
  <si>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利用者による食事の評価</t>
    <rPh sb="0" eb="3">
      <t>リヨウシャ</t>
    </rPh>
    <rPh sb="6" eb="8">
      <t>ショクジ</t>
    </rPh>
    <rPh sb="9" eb="11">
      <t>ヒョウカ</t>
    </rPh>
    <phoneticPr fontId="2"/>
  </si>
  <si>
    <t>）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</si>
  <si>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</si>
  <si>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</si>
  <si>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</si>
  <si>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</si>
  <si>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身体活動レベル</t>
    <rPh sb="0" eb="4">
      <t>シンタイカツドウ</t>
    </rPh>
    <phoneticPr fontId="2"/>
  </si>
  <si>
    <t>生化学的検査値</t>
    <rPh sb="0" eb="7">
      <t>セイカガクテキケンサチ</t>
    </rPh>
    <phoneticPr fontId="2"/>
  </si>
  <si>
    <t>生活習慣(給食以外の食事状況、運動・飲酒・喫煙習慣等)</t>
    <phoneticPr fontId="2"/>
  </si>
  <si>
    <t>食堂</t>
    <rPh sb="0" eb="2">
      <t>ショクドウ</t>
    </rPh>
    <phoneticPr fontId="2"/>
  </si>
  <si>
    <t>報告月のみ</t>
    <rPh sb="0" eb="3">
      <t>ホウコクヅキ</t>
    </rPh>
    <phoneticPr fontId="2"/>
  </si>
  <si>
    <t>その他（</t>
    <rPh sb="2" eb="3">
      <t>タ</t>
    </rPh>
    <phoneticPr fontId="2"/>
  </si>
  <si>
    <t>食事開始時間</t>
    <rPh sb="0" eb="6">
      <t>ショクジカイシジカン</t>
    </rPh>
    <phoneticPr fontId="2"/>
  </si>
  <si>
    <t>円</t>
    <rPh sb="0" eb="1">
      <t>エン</t>
    </rPh>
    <phoneticPr fontId="2"/>
  </si>
  <si>
    <t>実施数</t>
    <rPh sb="0" eb="3">
      <t>ジッシスウ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</si>
  <si>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</si>
  <si>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</si>
  <si>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実施内容</t>
    <rPh sb="0" eb="4">
      <t>ジッシナイヨウ</t>
    </rPh>
    <phoneticPr fontId="2"/>
  </si>
  <si>
    <t>人</t>
    <rPh sb="0" eb="1">
      <t>ニン</t>
    </rPh>
    <phoneticPr fontId="2"/>
  </si>
  <si>
    <t>回</t>
    <rPh sb="0" eb="1">
      <t>カイ</t>
    </rPh>
    <phoneticPr fontId="2"/>
  </si>
  <si>
    <t>行事食</t>
    <rPh sb="0" eb="3">
      <t>ギョウジショク</t>
    </rPh>
    <phoneticPr fontId="2"/>
  </si>
  <si>
    <t>)</t>
    <phoneticPr fontId="2"/>
  </si>
  <si>
    <t>部門</t>
    <rPh sb="0" eb="2">
      <t>ブモン</t>
    </rPh>
    <phoneticPr fontId="2"/>
  </si>
  <si>
    <t>部門の名称</t>
    <rPh sb="0" eb="2">
      <t>ブモン</t>
    </rPh>
    <rPh sb="3" eb="5">
      <t>メイショウ</t>
    </rPh>
    <phoneticPr fontId="2"/>
  </si>
  <si>
    <t>部門</t>
    <rPh sb="0" eb="2">
      <t>ブモン</t>
    </rPh>
    <phoneticPr fontId="2"/>
  </si>
  <si>
    <t>診療部門</t>
    <rPh sb="0" eb="4">
      <t>シンリョウブモン</t>
    </rPh>
    <phoneticPr fontId="2"/>
  </si>
  <si>
    <t>事務部門</t>
    <rPh sb="0" eb="4">
      <t>ジムブモン</t>
    </rPh>
    <phoneticPr fontId="2"/>
  </si>
  <si>
    <t>その他</t>
    <rPh sb="2" eb="3">
      <t>タ</t>
    </rPh>
    <phoneticPr fontId="2"/>
  </si>
  <si>
    <t>リスト</t>
    <phoneticPr fontId="2"/>
  </si>
  <si>
    <t>その他の食事区分名
(朝・昼・夕・おやつ以外)</t>
    <rPh sb="2" eb="3">
      <t>タ</t>
    </rPh>
    <rPh sb="4" eb="6">
      <t>ショクジ</t>
    </rPh>
    <rPh sb="6" eb="8">
      <t>クブン</t>
    </rPh>
    <rPh sb="8" eb="9">
      <t>メイ</t>
    </rPh>
    <rPh sb="11" eb="12">
      <t>アサ</t>
    </rPh>
    <rPh sb="13" eb="14">
      <t>ヒル</t>
    </rPh>
    <rPh sb="15" eb="16">
      <t>ユウ</t>
    </rPh>
    <rPh sb="20" eb="22">
      <t>イガイ</t>
    </rPh>
    <phoneticPr fontId="2"/>
  </si>
  <si>
    <t>合計(朝食)</t>
    <rPh sb="0" eb="2">
      <t>ゴウケイ</t>
    </rPh>
    <rPh sb="3" eb="5">
      <t>チョウショク</t>
    </rPh>
    <phoneticPr fontId="2"/>
  </si>
  <si>
    <t>　　(昼食)</t>
    <rPh sb="3" eb="5">
      <t>チュウショク</t>
    </rPh>
    <phoneticPr fontId="2"/>
  </si>
  <si>
    <t>　　(夕食)</t>
    <rPh sb="3" eb="5">
      <t>ユウショク</t>
    </rPh>
    <phoneticPr fontId="2"/>
  </si>
  <si>
    <t>例：夜食、補食</t>
    <rPh sb="0" eb="1">
      <t>レイ</t>
    </rPh>
    <rPh sb="2" eb="4">
      <t>ヤショク</t>
    </rPh>
    <rPh sb="5" eb="7">
      <t>ホショク</t>
    </rPh>
    <phoneticPr fontId="2"/>
  </si>
  <si>
    <t>　　　　　　　昼食数</t>
    <rPh sb="7" eb="9">
      <t>チュウショク</t>
    </rPh>
    <rPh sb="9" eb="10">
      <t>スウ</t>
    </rPh>
    <phoneticPr fontId="2"/>
  </si>
  <si>
    <t>　　　　　　　夕食数</t>
    <rPh sb="7" eb="9">
      <t>ユウショク</t>
    </rPh>
    <rPh sb="9" eb="10">
      <t>スウ</t>
    </rPh>
    <phoneticPr fontId="2"/>
  </si>
  <si>
    <t>　　　　　　　その他の食数</t>
    <rPh sb="9" eb="10">
      <t>タ</t>
    </rPh>
    <rPh sb="11" eb="12">
      <t>ショク</t>
    </rPh>
    <rPh sb="12" eb="13">
      <t>スウ</t>
    </rPh>
    <phoneticPr fontId="2"/>
  </si>
  <si>
    <t>　　　　　　　食数合計</t>
    <rPh sb="7" eb="8">
      <t>ショク</t>
    </rPh>
    <rPh sb="8" eb="9">
      <t>スウ</t>
    </rPh>
    <rPh sb="9" eb="11">
      <t>ゴウケイ</t>
    </rPh>
    <phoneticPr fontId="2"/>
  </si>
  <si>
    <t>　　(その他)</t>
    <rPh sb="5" eb="6">
      <t>タ</t>
    </rPh>
    <phoneticPr fontId="2"/>
  </si>
  <si>
    <t>　　(合計)</t>
    <rPh sb="3" eb="5">
      <t>ゴウケイ</t>
    </rPh>
    <phoneticPr fontId="2"/>
  </si>
  <si>
    <t>把握時期(月日)</t>
    <rPh sb="0" eb="2">
      <t>ハアク</t>
    </rPh>
    <rPh sb="2" eb="4">
      <t>ジキ</t>
    </rPh>
    <rPh sb="5" eb="6">
      <t>ツキ</t>
    </rPh>
    <rPh sb="6" eb="7">
      <t>ヒ</t>
    </rPh>
    <phoneticPr fontId="2"/>
  </si>
  <si>
    <t>記入例：○月○日</t>
    <rPh sb="0" eb="2">
      <t>キニュウ</t>
    </rPh>
    <rPh sb="2" eb="3">
      <t>レイ</t>
    </rPh>
    <rPh sb="5" eb="6">
      <t>ガツ</t>
    </rPh>
    <rPh sb="7" eb="8">
      <t>ニチ</t>
    </rPh>
    <phoneticPr fontId="2"/>
  </si>
  <si>
    <t>　　　　　　　　　　　女</t>
    <rPh sb="11" eb="12">
      <t>オンナ</t>
    </rPh>
    <phoneticPr fontId="2"/>
  </si>
  <si>
    <t>入院時食事療養</t>
    <rPh sb="0" eb="7">
      <t>ニュウインジショクジリョウヨウ</t>
    </rPh>
    <phoneticPr fontId="2"/>
  </si>
  <si>
    <t>Ⅰ</t>
    <phoneticPr fontId="2"/>
  </si>
  <si>
    <t>Ⅱ</t>
    <phoneticPr fontId="2"/>
  </si>
  <si>
    <t>無</t>
    <rPh sb="0" eb="1">
      <t>ナシ</t>
    </rPh>
    <phoneticPr fontId="2"/>
  </si>
  <si>
    <t>NST設置</t>
    <rPh sb="3" eb="5">
      <t>セッチ</t>
    </rPh>
    <phoneticPr fontId="2"/>
  </si>
  <si>
    <t>設置有</t>
    <rPh sb="0" eb="2">
      <t>セッチ</t>
    </rPh>
    <rPh sb="2" eb="3">
      <t>アリ</t>
    </rPh>
    <phoneticPr fontId="2"/>
  </si>
  <si>
    <t>設置無</t>
    <rPh sb="0" eb="3">
      <t>セッチナシ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</si>
  <si>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</si>
  <si>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</si>
  <si>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</si>
  <si>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</si>
  <si>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身体活動レベル</t>
    <rPh sb="0" eb="4">
      <t>シンタイカツドウ</t>
    </rPh>
    <phoneticPr fontId="2"/>
  </si>
  <si>
    <t>生化学的検査値</t>
    <rPh sb="0" eb="6">
      <t>セイカガクテキケンサ</t>
    </rPh>
    <rPh sb="6" eb="7">
      <t>チ</t>
    </rPh>
    <phoneticPr fontId="2"/>
  </si>
  <si>
    <t>生活習慣</t>
    <rPh sb="0" eb="4">
      <t>セイカツシュウカン</t>
    </rPh>
    <phoneticPr fontId="2"/>
  </si>
  <si>
    <t>その他</t>
    <rPh sb="2" eb="3">
      <t>タ</t>
    </rPh>
    <phoneticPr fontId="2"/>
  </si>
  <si>
    <t>約束食事箋</t>
    <rPh sb="0" eb="5">
      <t>ヤクソクショクジセン</t>
    </rPh>
    <phoneticPr fontId="2"/>
  </si>
  <si>
    <t>病態別</t>
    <rPh sb="0" eb="3">
      <t>ビョウタイベツ</t>
    </rPh>
    <phoneticPr fontId="2"/>
  </si>
  <si>
    <t>成分栄養別</t>
    <rPh sb="0" eb="5">
      <t>セイブンエイヨウベツ</t>
    </rPh>
    <phoneticPr fontId="2"/>
  </si>
  <si>
    <t>食堂の有無</t>
    <rPh sb="0" eb="2">
      <t>ショクドウ</t>
    </rPh>
    <rPh sb="3" eb="5">
      <t>ウム</t>
    </rPh>
    <phoneticPr fontId="2"/>
  </si>
  <si>
    <t>記入例：○時○分</t>
    <rPh sb="0" eb="3">
      <t>キニュウレイ</t>
    </rPh>
    <rPh sb="5" eb="6">
      <t>ジ</t>
    </rPh>
    <rPh sb="7" eb="8">
      <t>フン</t>
    </rPh>
    <phoneticPr fontId="2"/>
  </si>
  <si>
    <t>食材料費</t>
    <rPh sb="0" eb="4">
      <t>ショクザイリョウヒ</t>
    </rPh>
    <phoneticPr fontId="2"/>
  </si>
  <si>
    <t>金額</t>
    <rPh sb="0" eb="2">
      <t>キンガク</t>
    </rPh>
    <phoneticPr fontId="2"/>
  </si>
  <si>
    <t>給食時の訪問</t>
    <rPh sb="4" eb="6">
      <t>ホウモン</t>
    </rPh>
    <phoneticPr fontId="2"/>
  </si>
  <si>
    <t>給食時の訪問</t>
    <phoneticPr fontId="2"/>
  </si>
  <si>
    <t>集団指導の実施内容</t>
    <rPh sb="0" eb="4">
      <t>シュウダンシドウ</t>
    </rPh>
    <rPh sb="5" eb="9">
      <t>ジッシナイヨウ</t>
    </rPh>
    <phoneticPr fontId="2"/>
  </si>
  <si>
    <t>様式第７号(その５)(第８条関係)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2"/>
  </si>
  <si>
    <t>特 定 給 食 施 設 栄 養 報 告 書 （社会福祉・介護保険施設用）</t>
    <rPh sb="0" eb="1">
      <t>トク</t>
    </rPh>
    <rPh sb="2" eb="3">
      <t>テイ</t>
    </rPh>
    <rPh sb="4" eb="5">
      <t>キュウ</t>
    </rPh>
    <rPh sb="6" eb="7">
      <t>ショク</t>
    </rPh>
    <rPh sb="8" eb="9">
      <t>シ</t>
    </rPh>
    <rPh sb="10" eb="11">
      <t>セツ</t>
    </rPh>
    <rPh sb="12" eb="13">
      <t>エイ</t>
    </rPh>
    <rPh sb="14" eb="15">
      <t>ヨウ</t>
    </rPh>
    <rPh sb="16" eb="17">
      <t>ホウ</t>
    </rPh>
    <rPh sb="18" eb="19">
      <t>コク</t>
    </rPh>
    <rPh sb="20" eb="21">
      <t>ショ</t>
    </rPh>
    <rPh sb="23" eb="27">
      <t>シャカイフクシ</t>
    </rPh>
    <rPh sb="28" eb="34">
      <t>カイゴホケンシセツ</t>
    </rPh>
    <rPh sb="34" eb="35">
      <t>ヨウ</t>
    </rPh>
    <phoneticPr fontId="2"/>
  </si>
  <si>
    <t>施設種別</t>
    <rPh sb="0" eb="4">
      <t>シセツシュベツ</t>
    </rPh>
    <phoneticPr fontId="2"/>
  </si>
  <si>
    <t>その他（</t>
    <phoneticPr fontId="2"/>
  </si>
  <si>
    <t>その他（　　　　　）</t>
    <rPh sb="2" eb="3">
      <t>タ</t>
    </rPh>
    <phoneticPr fontId="2"/>
  </si>
  <si>
    <t>その他(</t>
  </si>
  <si>
    <t>利用者の生活の質(QOL)の向上を目指す</t>
    <phoneticPr fontId="2"/>
  </si>
  <si>
    <t>生活習慣病予防を図る</t>
    <phoneticPr fontId="2"/>
  </si>
  <si>
    <t>望ましい食生活を支援する</t>
    <phoneticPr fontId="2"/>
  </si>
  <si>
    <t>責任者</t>
    <rPh sb="0" eb="3">
      <t>セキニンシャ</t>
    </rPh>
    <phoneticPr fontId="2"/>
  </si>
  <si>
    <t>部　門</t>
    <rPh sb="0" eb="1">
      <t>ブ</t>
    </rPh>
    <rPh sb="2" eb="3">
      <t>モン</t>
    </rPh>
    <phoneticPr fontId="2"/>
  </si>
  <si>
    <t>組織図</t>
    <rPh sb="0" eb="1">
      <t>グミ</t>
    </rPh>
    <rPh sb="1" eb="2">
      <t>オリ</t>
    </rPh>
    <rPh sb="2" eb="3">
      <t>ズ</t>
    </rPh>
    <phoneticPr fontId="2"/>
  </si>
  <si>
    <t>調理師・調理員</t>
    <rPh sb="4" eb="6">
      <t>チョウリ</t>
    </rPh>
    <phoneticPr fontId="2"/>
  </si>
  <si>
    <t>看護職員</t>
    <rPh sb="0" eb="2">
      <t>カンゴ</t>
    </rPh>
    <rPh sb="2" eb="4">
      <t>ショクイン</t>
    </rPh>
    <phoneticPr fontId="2"/>
  </si>
  <si>
    <t>入所者</t>
    <rPh sb="0" eb="3">
      <t>ニュウショシャ</t>
    </rPh>
    <phoneticPr fontId="2"/>
  </si>
  <si>
    <t>介護職員</t>
    <rPh sb="0" eb="4">
      <t>カイゴショクイン</t>
    </rPh>
    <phoneticPr fontId="2"/>
  </si>
  <si>
    <t>相談員</t>
    <rPh sb="0" eb="3">
      <t>ソウダンイン</t>
    </rPh>
    <phoneticPr fontId="2"/>
  </si>
  <si>
    <t>給食及び栄養管理に関する検討</t>
    <rPh sb="0" eb="2">
      <t>キュウショク</t>
    </rPh>
    <rPh sb="2" eb="3">
      <t>オヨ</t>
    </rPh>
    <rPh sb="4" eb="6">
      <t>エイヨウ</t>
    </rPh>
    <rPh sb="6" eb="8">
      <t>カンリ</t>
    </rPh>
    <rPh sb="9" eb="10">
      <t>カン</t>
    </rPh>
    <rPh sb="12" eb="14">
      <t>ケントウ</t>
    </rPh>
    <phoneticPr fontId="2"/>
  </si>
  <si>
    <t>管理者や他部門との情報交換及び連携</t>
    <rPh sb="0" eb="3">
      <t>カンリシャ</t>
    </rPh>
    <rPh sb="4" eb="7">
      <t>タブモン</t>
    </rPh>
    <rPh sb="9" eb="11">
      <t>ジョウホウ</t>
    </rPh>
    <rPh sb="11" eb="13">
      <t>コウカン</t>
    </rPh>
    <rPh sb="13" eb="14">
      <t>オヨ</t>
    </rPh>
    <rPh sb="15" eb="17">
      <t>レンケイ</t>
    </rPh>
    <phoneticPr fontId="2"/>
  </si>
  <si>
    <t>苦情の処理</t>
    <rPh sb="0" eb="2">
      <t>クジョウ</t>
    </rPh>
    <rPh sb="3" eb="5">
      <t>ショリ</t>
    </rPh>
    <phoneticPr fontId="2"/>
  </si>
  <si>
    <t>献立の検討</t>
    <rPh sb="0" eb="2">
      <t>コンダテ</t>
    </rPh>
    <rPh sb="3" eb="5">
      <t>ケントウ</t>
    </rPh>
    <phoneticPr fontId="2"/>
  </si>
  <si>
    <t>１日当たり
平均給食数（食）</t>
    <rPh sb="1" eb="2">
      <t>ニチ</t>
    </rPh>
    <rPh sb="2" eb="3">
      <t>ア</t>
    </rPh>
    <rPh sb="6" eb="8">
      <t>ヘイキン</t>
    </rPh>
    <rPh sb="8" eb="10">
      <t>キュウショク</t>
    </rPh>
    <rPh sb="9" eb="10">
      <t>ショク</t>
    </rPh>
    <rPh sb="10" eb="11">
      <t>スウ</t>
    </rPh>
    <rPh sb="12" eb="13">
      <t>ショク</t>
    </rPh>
    <phoneticPr fontId="2"/>
  </si>
  <si>
    <t>デイサービス</t>
    <phoneticPr fontId="2"/>
  </si>
  <si>
    <t>ショートステイ</t>
    <phoneticPr fontId="2"/>
  </si>
  <si>
    <t>配食サービス</t>
    <rPh sb="0" eb="2">
      <t>ハイショク</t>
    </rPh>
    <phoneticPr fontId="2"/>
  </si>
  <si>
    <t>定員</t>
    <rPh sb="0" eb="2">
      <t>テイイン</t>
    </rPh>
    <phoneticPr fontId="2"/>
  </si>
  <si>
    <t>その他(</t>
    <rPh sb="2" eb="3">
      <t>ホカ</t>
    </rPh>
    <phoneticPr fontId="2"/>
  </si>
  <si>
    <t>合　　　計</t>
    <rPh sb="0" eb="1">
      <t>ゴウ</t>
    </rPh>
    <rPh sb="4" eb="5">
      <t>ケイ</t>
    </rPh>
    <phoneticPr fontId="2"/>
  </si>
  <si>
    <t>入　所　者</t>
    <rPh sb="0" eb="1">
      <t>ニュウ</t>
    </rPh>
    <rPh sb="2" eb="3">
      <t>ショ</t>
    </rPh>
    <rPh sb="4" eb="5">
      <t>モノ</t>
    </rPh>
    <phoneticPr fontId="2"/>
  </si>
  <si>
    <t>合計</t>
    <rPh sb="0" eb="1">
      <t>ゴウ</t>
    </rPh>
    <rPh sb="1" eb="2">
      <t>ケイ</t>
    </rPh>
    <phoneticPr fontId="2"/>
  </si>
  <si>
    <t>対象者(利用者)の把握</t>
    <rPh sb="0" eb="3">
      <t>タイショウシャ</t>
    </rPh>
    <rPh sb="4" eb="7">
      <t>リヨウシャ</t>
    </rPh>
    <rPh sb="9" eb="11">
      <t>ハアク</t>
    </rPh>
    <phoneticPr fontId="2"/>
  </si>
  <si>
    <t>身体活動ﾚﾍﾞﾙ</t>
    <rPh sb="0" eb="4">
      <t>シンタイカツドウ</t>
    </rPh>
    <phoneticPr fontId="2"/>
  </si>
  <si>
    <t>Ⅰ（低い）</t>
    <rPh sb="2" eb="3">
      <t>ヒク</t>
    </rPh>
    <phoneticPr fontId="2"/>
  </si>
  <si>
    <t>Ⅱ（普通）</t>
    <rPh sb="2" eb="4">
      <t>フツウ</t>
    </rPh>
    <phoneticPr fontId="2"/>
  </si>
  <si>
    <t>Ⅲ（高い）</t>
    <rPh sb="2" eb="3">
      <t>タカ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</si>
  <si>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</si>
  <si>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</si>
  <si>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歳</t>
    <rPh sb="0" eb="1">
      <t>サイ</t>
    </rPh>
    <phoneticPr fontId="2"/>
  </si>
  <si>
    <t>身体状況の把握</t>
    <rPh sb="0" eb="4">
      <t>シンタイジョウキョウ</t>
    </rPh>
    <rPh sb="5" eb="7">
      <t>ハアク</t>
    </rPh>
    <phoneticPr fontId="2"/>
  </si>
  <si>
    <t>【体格指数(BMI)】</t>
    <rPh sb="1" eb="5">
      <t>タイカクシスウ</t>
    </rPh>
    <phoneticPr fontId="2"/>
  </si>
  <si>
    <t>25以上：肥満（</t>
    <rPh sb="2" eb="4">
      <t>イジョウ</t>
    </rPh>
    <rPh sb="5" eb="7">
      <t>ヒマン</t>
    </rPh>
    <phoneticPr fontId="2"/>
  </si>
  <si>
    <t>％）</t>
    <phoneticPr fontId="2"/>
  </si>
  <si>
    <t>％）、18.5未満：やせ（</t>
    <rPh sb="7" eb="9">
      <t>ミマン</t>
    </rPh>
    <phoneticPr fontId="2"/>
  </si>
  <si>
    <t>【疾病状況】</t>
    <rPh sb="1" eb="5">
      <t>シッペイジョウキョウ</t>
    </rPh>
    <phoneticPr fontId="2"/>
  </si>
  <si>
    <t>脂質異常症(</t>
    <rPh sb="0" eb="5">
      <t>シシツイジョウショウ</t>
    </rPh>
    <phoneticPr fontId="2"/>
  </si>
  <si>
    <t>％)</t>
    <phoneticPr fontId="2"/>
  </si>
  <si>
    <t>高血圧症(</t>
    <rPh sb="0" eb="4">
      <t>コウケツアツショウ</t>
    </rPh>
    <phoneticPr fontId="2"/>
  </si>
  <si>
    <t>糖尿病(</t>
    <rPh sb="0" eb="3">
      <t>トウニョウビョウ</t>
    </rPh>
    <phoneticPr fontId="2"/>
  </si>
  <si>
    <t>貧血(</t>
    <rPh sb="0" eb="2">
      <t>ヒンケツ</t>
    </rPh>
    <phoneticPr fontId="2"/>
  </si>
  <si>
    <t>アルブミン低値者(</t>
    <rPh sb="5" eb="8">
      <t>テイチシャ</t>
    </rPh>
    <phoneticPr fontId="2"/>
  </si>
  <si>
    <t>：</t>
    <phoneticPr fontId="2"/>
  </si>
  <si>
    <t>形態の調整</t>
    <rPh sb="0" eb="2">
      <t>ケイタイ</t>
    </rPh>
    <rPh sb="3" eb="5">
      <t>チョウセイ</t>
    </rPh>
    <phoneticPr fontId="2"/>
  </si>
  <si>
    <t>療養食</t>
    <rPh sb="0" eb="3">
      <t>リョウヨウショク</t>
    </rPh>
    <phoneticPr fontId="2"/>
  </si>
  <si>
    <t>人</t>
    <rPh sb="0" eb="1">
      <t>ヒト</t>
    </rPh>
    <phoneticPr fontId="2"/>
  </si>
  <si>
    <t>介護報酬等加算の有無</t>
    <rPh sb="0" eb="4">
      <t>カイゴホウシュウ</t>
    </rPh>
    <rPh sb="4" eb="5">
      <t>トウ</t>
    </rPh>
    <rPh sb="5" eb="7">
      <t>カサン</t>
    </rPh>
    <rPh sb="8" eb="10">
      <t>ウム</t>
    </rPh>
    <phoneticPr fontId="2"/>
  </si>
  <si>
    <t>栄養ﾏﾈｼﾞﾒﾝﾄ(強化)加算</t>
    <rPh sb="0" eb="2">
      <t>エイヨウ</t>
    </rPh>
    <rPh sb="11" eb="12">
      <t>）</t>
    </rPh>
    <rPh sb="12" eb="14">
      <t>カサン</t>
    </rPh>
    <phoneticPr fontId="2"/>
  </si>
  <si>
    <t>療養食加算</t>
    <rPh sb="0" eb="5">
      <t>リョウヨウショクカサン</t>
    </rPh>
    <phoneticPr fontId="2"/>
  </si>
  <si>
    <t>経口移行加算</t>
    <rPh sb="0" eb="6">
      <t>ケイコウイコウカサン</t>
    </rPh>
    <phoneticPr fontId="2"/>
  </si>
  <si>
    <t>経口維持加算(</t>
    <rPh sb="0" eb="6">
      <t>ケイコウイジカサン</t>
    </rPh>
    <phoneticPr fontId="2"/>
  </si>
  <si>
    <t>給食量の調整</t>
    <rPh sb="0" eb="3">
      <t>キュウショクリョウ</t>
    </rPh>
    <rPh sb="4" eb="6">
      <t>チョウセイ</t>
    </rPh>
    <phoneticPr fontId="2"/>
  </si>
  <si>
    <t>【主食の量】</t>
    <rPh sb="1" eb="3">
      <t>シュショク</t>
    </rPh>
    <rPh sb="4" eb="5">
      <t>リョウ</t>
    </rPh>
    <phoneticPr fontId="2"/>
  </si>
  <si>
    <t>【副食の量】</t>
    <rPh sb="1" eb="3">
      <t>フクショク</t>
    </rPh>
    <rPh sb="4" eb="5">
      <t>リョウ</t>
    </rPh>
    <phoneticPr fontId="2"/>
  </si>
  <si>
    <t>調整有</t>
    <rPh sb="0" eb="3">
      <t>チョウセイアリ</t>
    </rPh>
    <phoneticPr fontId="2"/>
  </si>
  <si>
    <t>種類・</t>
    <rPh sb="0" eb="2">
      <t>シュルイ</t>
    </rPh>
    <phoneticPr fontId="2"/>
  </si>
  <si>
    <t>約束食事せん</t>
    <rPh sb="0" eb="2">
      <t>ヤクソク</t>
    </rPh>
    <rPh sb="2" eb="4">
      <t>ショクジ</t>
    </rPh>
    <phoneticPr fontId="2"/>
  </si>
  <si>
    <t>栄養補給法</t>
    <rPh sb="0" eb="5">
      <t>エイヨウホキュウホウ</t>
    </rPh>
    <phoneticPr fontId="2"/>
  </si>
  <si>
    <t>)人</t>
    <rPh sb="1" eb="2">
      <t>ニン</t>
    </rPh>
    <phoneticPr fontId="2"/>
  </si>
  <si>
    <t>経管栄養(</t>
    <rPh sb="0" eb="4">
      <t>ケイカンエイヨウ</t>
    </rPh>
    <phoneticPr fontId="2"/>
  </si>
  <si>
    <t>平均栄養量</t>
    <phoneticPr fontId="2"/>
  </si>
  <si>
    <t>1人1日(</t>
    <rPh sb="1" eb="2">
      <t>ニン</t>
    </rPh>
    <rPh sb="3" eb="4">
      <t>ニチ</t>
    </rPh>
    <phoneticPr fontId="2"/>
  </si>
  <si>
    <t>)当たり</t>
    <rPh sb="1" eb="2">
      <t>ア</t>
    </rPh>
    <phoneticPr fontId="2"/>
  </si>
  <si>
    <t>（</t>
    <phoneticPr fontId="2"/>
  </si>
  <si>
    <t>）</t>
    <phoneticPr fontId="2"/>
  </si>
  <si>
    <t>食材料費（1人当たり）</t>
    <phoneticPr fontId="2"/>
  </si>
  <si>
    <t>栄養教育・
指導</t>
    <rPh sb="0" eb="2">
      <t>エイヨウ</t>
    </rPh>
    <rPh sb="2" eb="4">
      <t>キョウイク</t>
    </rPh>
    <rPh sb="6" eb="8">
      <t>シドウ</t>
    </rPh>
    <phoneticPr fontId="2"/>
  </si>
  <si>
    <t>通所者</t>
    <rPh sb="0" eb="3">
      <t>ツウショシャ</t>
    </rPh>
    <phoneticPr fontId="2"/>
  </si>
  <si>
    <t>健康・栄養情報の提供</t>
    <rPh sb="0" eb="2">
      <t>ケンコウ</t>
    </rPh>
    <rPh sb="3" eb="7">
      <t>エイヨウジョウホウ</t>
    </rPh>
    <rPh sb="8" eb="10">
      <t>テイキョウ</t>
    </rPh>
    <phoneticPr fontId="2"/>
  </si>
  <si>
    <t>選択メニュー(主菜の選択可)</t>
    <rPh sb="0" eb="2">
      <t>センタク</t>
    </rPh>
    <rPh sb="7" eb="9">
      <t>シュサイ</t>
    </rPh>
    <rPh sb="10" eb="12">
      <t>センタク</t>
    </rPh>
    <rPh sb="12" eb="13">
      <t>カ</t>
    </rPh>
    <phoneticPr fontId="2"/>
  </si>
  <si>
    <t>食堂の活用</t>
    <rPh sb="0" eb="2">
      <t>ショクドウ</t>
    </rPh>
    <rPh sb="3" eb="5">
      <t>カツヨウ</t>
    </rPh>
    <phoneticPr fontId="2"/>
  </si>
  <si>
    <t>(利用状況</t>
    <rPh sb="1" eb="5">
      <t>リヨウジョウキョウ</t>
    </rPh>
    <phoneticPr fontId="2"/>
  </si>
  <si>
    <t>％)</t>
    <phoneticPr fontId="2"/>
  </si>
  <si>
    <t>組織
(栄養管理・給食部門の位置付け)</t>
    <phoneticPr fontId="2"/>
  </si>
  <si>
    <t>施設種別</t>
    <rPh sb="0" eb="4">
      <t>シセツシュベツ</t>
    </rPh>
    <phoneticPr fontId="2"/>
  </si>
  <si>
    <t>介護老人保健施設</t>
    <phoneticPr fontId="2"/>
  </si>
  <si>
    <t>老人福祉施設</t>
    <phoneticPr fontId="2"/>
  </si>
  <si>
    <t>社会福祉施設</t>
    <phoneticPr fontId="2"/>
  </si>
  <si>
    <t>介護医療院</t>
    <phoneticPr fontId="2"/>
  </si>
  <si>
    <t>有料老人ホーム</t>
    <phoneticPr fontId="2"/>
  </si>
  <si>
    <t>その他</t>
    <rPh sb="2" eb="3">
      <t>タ</t>
    </rPh>
    <phoneticPr fontId="2"/>
  </si>
  <si>
    <t>栄養・給食部門</t>
    <rPh sb="0" eb="2">
      <t>エイヨウ</t>
    </rPh>
    <rPh sb="3" eb="5">
      <t>キュウショク</t>
    </rPh>
    <rPh sb="5" eb="7">
      <t>ブモン</t>
    </rPh>
    <phoneticPr fontId="2"/>
  </si>
  <si>
    <t>責任者　職名　</t>
    <rPh sb="0" eb="3">
      <t>セキニンシャ</t>
    </rPh>
    <rPh sb="4" eb="6">
      <t>ショクメイ</t>
    </rPh>
    <phoneticPr fontId="2"/>
  </si>
  <si>
    <t>　　　　氏名</t>
    <rPh sb="4" eb="6">
      <t>シメイ</t>
    </rPh>
    <phoneticPr fontId="2"/>
  </si>
  <si>
    <t>　　　　電話番号</t>
    <rPh sb="4" eb="8">
      <t>デンワバンゴウ</t>
    </rPh>
    <phoneticPr fontId="2"/>
  </si>
  <si>
    <t>入所者　朝食数</t>
    <rPh sb="0" eb="3">
      <t>ニュウショシャ</t>
    </rPh>
    <rPh sb="4" eb="6">
      <t>チョウショク</t>
    </rPh>
    <rPh sb="6" eb="7">
      <t>スウ</t>
    </rPh>
    <phoneticPr fontId="2"/>
  </si>
  <si>
    <t>　　　　昼食数</t>
    <rPh sb="4" eb="6">
      <t>チュウショク</t>
    </rPh>
    <rPh sb="6" eb="7">
      <t>スウ</t>
    </rPh>
    <phoneticPr fontId="2"/>
  </si>
  <si>
    <t>　　　　夕食数</t>
    <rPh sb="4" eb="6">
      <t>ユウショク</t>
    </rPh>
    <rPh sb="6" eb="7">
      <t>スウ</t>
    </rPh>
    <phoneticPr fontId="2"/>
  </si>
  <si>
    <t>　　　　その他の食数</t>
    <rPh sb="6" eb="7">
      <t>タ</t>
    </rPh>
    <rPh sb="8" eb="9">
      <t>ショク</t>
    </rPh>
    <rPh sb="9" eb="10">
      <t>スウ</t>
    </rPh>
    <phoneticPr fontId="2"/>
  </si>
  <si>
    <t>　　　　食数合計</t>
    <rPh sb="4" eb="5">
      <t>ショク</t>
    </rPh>
    <rPh sb="5" eb="6">
      <t>スウ</t>
    </rPh>
    <rPh sb="6" eb="8">
      <t>ゴウケイ</t>
    </rPh>
    <phoneticPr fontId="2"/>
  </si>
  <si>
    <t>デイサービス　朝食数</t>
    <rPh sb="7" eb="9">
      <t>チョウショク</t>
    </rPh>
    <rPh sb="9" eb="10">
      <t>スウ</t>
    </rPh>
    <phoneticPr fontId="2"/>
  </si>
  <si>
    <t>ショートステイ朝食数</t>
    <rPh sb="7" eb="9">
      <t>チョウショク</t>
    </rPh>
    <rPh sb="9" eb="10">
      <t>スウ</t>
    </rPh>
    <phoneticPr fontId="2"/>
  </si>
  <si>
    <t>配食サービス　朝食数</t>
    <rPh sb="0" eb="2">
      <t>ハイショク</t>
    </rPh>
    <rPh sb="7" eb="9">
      <t>チョウショク</t>
    </rPh>
    <rPh sb="9" eb="10">
      <t>スウ</t>
    </rPh>
    <phoneticPr fontId="2"/>
  </si>
  <si>
    <t>その他の対象</t>
    <rPh sb="2" eb="3">
      <t>タ</t>
    </rPh>
    <rPh sb="4" eb="6">
      <t>タイショウ</t>
    </rPh>
    <phoneticPr fontId="2"/>
  </si>
  <si>
    <t>年齢区分①（歳）</t>
    <rPh sb="0" eb="2">
      <t>ネンレイ</t>
    </rPh>
    <rPh sb="2" eb="4">
      <t>クブン</t>
    </rPh>
    <rPh sb="6" eb="7">
      <t>サイ</t>
    </rPh>
    <phoneticPr fontId="2"/>
  </si>
  <si>
    <t>　身体活動ﾚﾍﾞﾙⅠ(低い)男</t>
    <rPh sb="1" eb="5">
      <t>シンタイカツドウ</t>
    </rPh>
    <rPh sb="11" eb="12">
      <t>ヒク</t>
    </rPh>
    <rPh sb="14" eb="15">
      <t>オトコ</t>
    </rPh>
    <phoneticPr fontId="2"/>
  </si>
  <si>
    <t>　身体活動ﾚﾍﾞﾙⅡ(普通)男</t>
    <rPh sb="1" eb="5">
      <t>シンタイカツドウ</t>
    </rPh>
    <rPh sb="11" eb="13">
      <t>フツウ</t>
    </rPh>
    <rPh sb="14" eb="15">
      <t>オトコ</t>
    </rPh>
    <phoneticPr fontId="2"/>
  </si>
  <si>
    <t>　身体活動ﾚﾍﾞﾙⅢ(高い)男</t>
    <rPh sb="1" eb="5">
      <t>シンタイカツドウ</t>
    </rPh>
    <rPh sb="11" eb="12">
      <t>タカ</t>
    </rPh>
    <rPh sb="14" eb="15">
      <t>オトコ</t>
    </rPh>
    <phoneticPr fontId="2"/>
  </si>
  <si>
    <t>　身体活動ﾚﾍﾞﾙ その他 男</t>
    <rPh sb="1" eb="5">
      <t>シンタイカツドウ</t>
    </rPh>
    <rPh sb="12" eb="13">
      <t>タ</t>
    </rPh>
    <rPh sb="14" eb="15">
      <t>オトコ</t>
    </rPh>
    <phoneticPr fontId="2"/>
  </si>
  <si>
    <t>年齢区分②（歳）</t>
    <rPh sb="0" eb="2">
      <t>ネンレイ</t>
    </rPh>
    <rPh sb="2" eb="4">
      <t>クブン</t>
    </rPh>
    <rPh sb="6" eb="7">
      <t>サイ</t>
    </rPh>
    <phoneticPr fontId="2"/>
  </si>
  <si>
    <t>年齢区分③（歳）</t>
    <rPh sb="0" eb="2">
      <t>ネンレイ</t>
    </rPh>
    <rPh sb="2" eb="4">
      <t>クブン</t>
    </rPh>
    <rPh sb="6" eb="7">
      <t>サイ</t>
    </rPh>
    <phoneticPr fontId="2"/>
  </si>
  <si>
    <t>年齢区分④（歳）</t>
    <rPh sb="0" eb="2">
      <t>ネンレイ</t>
    </rPh>
    <rPh sb="2" eb="4">
      <t>クブン</t>
    </rPh>
    <rPh sb="6" eb="7">
      <t>サイ</t>
    </rPh>
    <phoneticPr fontId="2"/>
  </si>
  <si>
    <t>人数合計</t>
    <rPh sb="0" eb="2">
      <t>ニンズウ</t>
    </rPh>
    <rPh sb="2" eb="4">
      <t>ゴウケイ</t>
    </rPh>
    <phoneticPr fontId="2"/>
  </si>
  <si>
    <t>把握の有無</t>
    <rPh sb="0" eb="2">
      <t>ハアク</t>
    </rPh>
    <rPh sb="3" eb="5">
      <t>ウム</t>
    </rPh>
    <phoneticPr fontId="2"/>
  </si>
  <si>
    <t>形態の調整</t>
    <rPh sb="0" eb="2">
      <t>ケイタイ</t>
    </rPh>
    <rPh sb="3" eb="5">
      <t>チョウセイ</t>
    </rPh>
    <phoneticPr fontId="2"/>
  </si>
  <si>
    <t>形態①食種</t>
    <rPh sb="0" eb="2">
      <t>ケイタイ</t>
    </rPh>
    <rPh sb="3" eb="5">
      <t>ショクシュ</t>
    </rPh>
    <phoneticPr fontId="2"/>
  </si>
  <si>
    <t>形態②食種</t>
    <rPh sb="0" eb="2">
      <t>ケイタイ</t>
    </rPh>
    <rPh sb="3" eb="5">
      <t>ショクシュ</t>
    </rPh>
    <phoneticPr fontId="2"/>
  </si>
  <si>
    <t>形態③食種</t>
    <rPh sb="0" eb="2">
      <t>ケイタイ</t>
    </rPh>
    <rPh sb="3" eb="5">
      <t>ショクシュ</t>
    </rPh>
    <phoneticPr fontId="2"/>
  </si>
  <si>
    <t>形態④食種</t>
    <rPh sb="0" eb="2">
      <t>ケイタイ</t>
    </rPh>
    <rPh sb="3" eb="5">
      <t>ショクシュ</t>
    </rPh>
    <phoneticPr fontId="2"/>
  </si>
  <si>
    <t>　　　提供人数</t>
    <rPh sb="3" eb="7">
      <t>テイキョウニンズウ</t>
    </rPh>
    <phoneticPr fontId="2"/>
  </si>
  <si>
    <t>値入力</t>
    <phoneticPr fontId="2"/>
  </si>
  <si>
    <t>療養食</t>
    <rPh sb="0" eb="3">
      <t>リョウヨウショク</t>
    </rPh>
    <phoneticPr fontId="2"/>
  </si>
  <si>
    <t>療養食①食種</t>
    <rPh sb="0" eb="3">
      <t>リョウヨウショク</t>
    </rPh>
    <rPh sb="4" eb="6">
      <t>ショクシュ</t>
    </rPh>
    <phoneticPr fontId="2"/>
  </si>
  <si>
    <t>　　　　提供人数</t>
    <rPh sb="4" eb="8">
      <t>テイキョウニンズ</t>
    </rPh>
    <phoneticPr fontId="2"/>
  </si>
  <si>
    <t>療養食②食種</t>
    <rPh sb="0" eb="3">
      <t>リョウヨウショク</t>
    </rPh>
    <rPh sb="4" eb="6">
      <t>ショクシュ</t>
    </rPh>
    <phoneticPr fontId="2"/>
  </si>
  <si>
    <t>療養食③食種</t>
    <rPh sb="0" eb="3">
      <t>リョウヨウショク</t>
    </rPh>
    <rPh sb="4" eb="6">
      <t>ショクシュ</t>
    </rPh>
    <phoneticPr fontId="2"/>
  </si>
  <si>
    <t>療養食④食種</t>
    <rPh sb="0" eb="3">
      <t>リョウヨウショク</t>
    </rPh>
    <rPh sb="4" eb="6">
      <t>ショクシュ</t>
    </rPh>
    <phoneticPr fontId="2"/>
  </si>
  <si>
    <t>有無</t>
    <rPh sb="0" eb="2">
      <t>ウム</t>
    </rPh>
    <phoneticPr fontId="2"/>
  </si>
  <si>
    <t>種類</t>
    <rPh sb="0" eb="2">
      <t>シュルイ</t>
    </rPh>
    <phoneticPr fontId="2"/>
  </si>
  <si>
    <t>有/無</t>
    <rPh sb="0" eb="1">
      <t>アリ</t>
    </rPh>
    <rPh sb="2" eb="3">
      <t>ナシ</t>
    </rPh>
    <phoneticPr fontId="2"/>
  </si>
  <si>
    <t>リスト</t>
    <phoneticPr fontId="2"/>
  </si>
  <si>
    <t>給食量の調整</t>
    <phoneticPr fontId="2"/>
  </si>
  <si>
    <t>【主食】量の調節　有/無</t>
    <rPh sb="4" eb="5">
      <t>リョウ</t>
    </rPh>
    <rPh sb="6" eb="8">
      <t>チョウセツ</t>
    </rPh>
    <rPh sb="9" eb="10">
      <t>タモツ</t>
    </rPh>
    <phoneticPr fontId="2"/>
  </si>
  <si>
    <t>給食量の調節がある場合、量の設定種類を記入してください（例：50g、80g、100g→３種類）。量の設定はなく、それぞれ個別対応している場合は個別対応「有」としてください。</t>
    <rPh sb="0" eb="2">
      <t>キュウショク</t>
    </rPh>
    <rPh sb="2" eb="3">
      <t>リョウ</t>
    </rPh>
    <rPh sb="4" eb="6">
      <t>チョウセツ</t>
    </rPh>
    <rPh sb="9" eb="11">
      <t>バアイ</t>
    </rPh>
    <rPh sb="12" eb="13">
      <t>リョウ</t>
    </rPh>
    <rPh sb="14" eb="16">
      <t>セッテイ</t>
    </rPh>
    <rPh sb="16" eb="18">
      <t>シュルイ</t>
    </rPh>
    <rPh sb="19" eb="21">
      <t>キニュウ</t>
    </rPh>
    <rPh sb="28" eb="29">
      <t>レイ</t>
    </rPh>
    <rPh sb="44" eb="46">
      <t>シュルイ</t>
    </rPh>
    <rPh sb="48" eb="49">
      <t>リョウ</t>
    </rPh>
    <rPh sb="50" eb="52">
      <t>セッテイ</t>
    </rPh>
    <rPh sb="60" eb="62">
      <t>コベツ</t>
    </rPh>
    <rPh sb="62" eb="64">
      <t>タイオウ</t>
    </rPh>
    <rPh sb="68" eb="70">
      <t>バアイ</t>
    </rPh>
    <rPh sb="71" eb="75">
      <t>コベツタイオウ</t>
    </rPh>
    <rPh sb="76" eb="77">
      <t>アリ</t>
    </rPh>
    <phoneticPr fontId="2"/>
  </si>
  <si>
    <t>　　　　　　　　　種類数</t>
    <rPh sb="9" eb="12">
      <t>シュルイスウ</t>
    </rPh>
    <phoneticPr fontId="2"/>
  </si>
  <si>
    <t>　　　　　　　　個別対応</t>
    <rPh sb="8" eb="12">
      <t>コベツタイオウ</t>
    </rPh>
    <phoneticPr fontId="2"/>
  </si>
  <si>
    <t>【副食】量の調節　有/無</t>
    <rPh sb="1" eb="2">
      <t>フク</t>
    </rPh>
    <rPh sb="4" eb="5">
      <t>リョウ</t>
    </rPh>
    <rPh sb="6" eb="8">
      <t>チョウセツ</t>
    </rPh>
    <rPh sb="9" eb="10">
      <t>タモツ</t>
    </rPh>
    <phoneticPr fontId="2"/>
  </si>
  <si>
    <t>経管栄養の人数</t>
    <rPh sb="0" eb="4">
      <t>ケイカンエイヨウ</t>
    </rPh>
    <rPh sb="5" eb="7">
      <t>ニンズウ</t>
    </rPh>
    <phoneticPr fontId="2"/>
  </si>
  <si>
    <t>値入力</t>
    <rPh sb="0" eb="3">
      <t>アタイニュウリョク</t>
    </rPh>
    <phoneticPr fontId="2"/>
  </si>
  <si>
    <t>平均栄養量の単位</t>
    <rPh sb="0" eb="2">
      <t>ヘイキン</t>
    </rPh>
    <rPh sb="2" eb="4">
      <t>エイヨウ</t>
    </rPh>
    <rPh sb="4" eb="5">
      <t>リョウ</t>
    </rPh>
    <rPh sb="6" eb="8">
      <t>タンイ</t>
    </rPh>
    <phoneticPr fontId="2"/>
  </si>
  <si>
    <t>単位</t>
    <rPh sb="0" eb="2">
      <t>タンイ</t>
    </rPh>
    <phoneticPr fontId="2"/>
  </si>
  <si>
    <t>給与栄養目標量</t>
    <rPh sb="0" eb="4">
      <t>キュウヨエイヨウ</t>
    </rPh>
    <rPh sb="4" eb="6">
      <t>モクヒョウ</t>
    </rPh>
    <rPh sb="6" eb="7">
      <t>リョウ</t>
    </rPh>
    <phoneticPr fontId="2"/>
  </si>
  <si>
    <t>個別指導(入所者)の人数</t>
    <rPh sb="0" eb="2">
      <t>コベツ</t>
    </rPh>
    <rPh sb="2" eb="4">
      <t>シドウ</t>
    </rPh>
    <rPh sb="5" eb="8">
      <t>ニュウショシャ</t>
    </rPh>
    <rPh sb="10" eb="12">
      <t>ニンズウ</t>
    </rPh>
    <phoneticPr fontId="2"/>
  </si>
  <si>
    <t>集団指導(入所者)の回数</t>
    <rPh sb="0" eb="2">
      <t>シュウダン</t>
    </rPh>
    <rPh sb="2" eb="4">
      <t>シドウ</t>
    </rPh>
    <rPh sb="5" eb="8">
      <t>ニュウショシャ</t>
    </rPh>
    <rPh sb="10" eb="12">
      <t>カイスウ</t>
    </rPh>
    <phoneticPr fontId="2"/>
  </si>
  <si>
    <t>集団指導(通所者)の回数</t>
    <rPh sb="0" eb="2">
      <t>シュウダン</t>
    </rPh>
    <rPh sb="2" eb="4">
      <t>シドウ</t>
    </rPh>
    <rPh sb="5" eb="8">
      <t>ツウショシャ</t>
    </rPh>
    <rPh sb="10" eb="12">
      <t>カイスウ</t>
    </rPh>
    <phoneticPr fontId="2"/>
  </si>
  <si>
    <t>栄養管理部門の理念・目標</t>
    <rPh sb="0" eb="6">
      <t>エイヨウカンリブモン</t>
    </rPh>
    <rPh sb="7" eb="9">
      <t>リネン</t>
    </rPh>
    <rPh sb="10" eb="12">
      <t>モクヒョウ</t>
    </rPh>
    <phoneticPr fontId="2"/>
  </si>
  <si>
    <t>組織(栄養管理・給食部門の位置付け)</t>
    <rPh sb="15" eb="16">
      <t>ヅ</t>
    </rPh>
    <phoneticPr fontId="2"/>
  </si>
  <si>
    <t>入所者　定員</t>
    <rPh sb="0" eb="3">
      <t>ニュウショシャ</t>
    </rPh>
    <rPh sb="4" eb="6">
      <t>テイイン</t>
    </rPh>
    <phoneticPr fontId="2"/>
  </si>
  <si>
    <t>デイサービス　定員</t>
    <rPh sb="7" eb="9">
      <t>テイイン</t>
    </rPh>
    <phoneticPr fontId="2"/>
  </si>
  <si>
    <t>ショートステイ定員</t>
    <rPh sb="7" eb="9">
      <t>テイイン</t>
    </rPh>
    <phoneticPr fontId="2"/>
  </si>
  <si>
    <t>配食サービス　定員</t>
    <rPh sb="0" eb="2">
      <t>ハイショク</t>
    </rPh>
    <rPh sb="7" eb="9">
      <t>テイイン</t>
    </rPh>
    <phoneticPr fontId="2"/>
  </si>
  <si>
    <t>その他の対象　定員</t>
    <rPh sb="7" eb="9">
      <t>テイイン</t>
    </rPh>
    <phoneticPr fontId="2"/>
  </si>
  <si>
    <t>その他の対象　朝食数</t>
    <rPh sb="7" eb="9">
      <t>チョウショク</t>
    </rPh>
    <rPh sb="9" eb="10">
      <t>スウ</t>
    </rPh>
    <phoneticPr fontId="2"/>
  </si>
  <si>
    <t>その他のサービス、職員など</t>
    <rPh sb="2" eb="3">
      <t>タ</t>
    </rPh>
    <rPh sb="9" eb="11">
      <t>ショクイン</t>
    </rPh>
    <phoneticPr fontId="2"/>
  </si>
  <si>
    <t>合計(定員)</t>
    <rPh sb="0" eb="2">
      <t>ゴウケイ</t>
    </rPh>
    <rPh sb="3" eb="5">
      <t>テイイン</t>
    </rPh>
    <phoneticPr fontId="2"/>
  </si>
  <si>
    <t>実施項目</t>
    <rPh sb="0" eb="4">
      <t>ジッシコウモク</t>
    </rPh>
    <phoneticPr fontId="2"/>
  </si>
  <si>
    <t>【体格指数（BMI）】</t>
    <rPh sb="1" eb="5">
      <t>タイカクシスウ</t>
    </rPh>
    <phoneticPr fontId="2"/>
  </si>
  <si>
    <t>【疾病状況】</t>
  </si>
  <si>
    <t>脂質異常症</t>
    <rPh sb="0" eb="5">
      <t>シシツイジョウショウ</t>
    </rPh>
    <phoneticPr fontId="2"/>
  </si>
  <si>
    <t>高血圧</t>
    <rPh sb="0" eb="3">
      <t>コウケツアツ</t>
    </rPh>
    <phoneticPr fontId="2"/>
  </si>
  <si>
    <t>糖尿病</t>
    <rPh sb="0" eb="3">
      <t>トウニョウビョウ</t>
    </rPh>
    <phoneticPr fontId="2"/>
  </si>
  <si>
    <t>貧血</t>
    <rPh sb="0" eb="2">
      <t>ヒンケツ</t>
    </rPh>
    <phoneticPr fontId="2"/>
  </si>
  <si>
    <t>アルブミン低値者</t>
    <rPh sb="5" eb="8">
      <t>テイチシャ</t>
    </rPh>
    <phoneticPr fontId="2"/>
  </si>
  <si>
    <t>その他　疾病</t>
    <rPh sb="2" eb="3">
      <t>タ</t>
    </rPh>
    <rPh sb="4" eb="6">
      <t>シッペイ</t>
    </rPh>
    <phoneticPr fontId="2"/>
  </si>
  <si>
    <t>　　　　割合</t>
    <rPh sb="4" eb="6">
      <t>ワリアイ</t>
    </rPh>
    <phoneticPr fontId="2"/>
  </si>
  <si>
    <t>25以上</t>
    <rPh sb="2" eb="4">
      <t>イジョウ</t>
    </rPh>
    <phoneticPr fontId="2"/>
  </si>
  <si>
    <t>18.5未満</t>
    <rPh sb="4" eb="6">
      <t>ミマン</t>
    </rPh>
    <phoneticPr fontId="2"/>
  </si>
  <si>
    <t>その他の疾病名を記載</t>
    <rPh sb="2" eb="3">
      <t>タ</t>
    </rPh>
    <rPh sb="4" eb="6">
      <t>シッペイ</t>
    </rPh>
    <rPh sb="6" eb="7">
      <t>メイ</t>
    </rPh>
    <rPh sb="8" eb="10">
      <t>キサイ</t>
    </rPh>
    <phoneticPr fontId="2"/>
  </si>
  <si>
    <t>加算の有無</t>
    <rPh sb="0" eb="2">
      <t>カサン</t>
    </rPh>
    <phoneticPr fontId="2"/>
  </si>
  <si>
    <t>リスト</t>
    <phoneticPr fontId="2"/>
  </si>
  <si>
    <t>朝食・昼食</t>
    <rPh sb="3" eb="5">
      <t>チュウショク</t>
    </rPh>
    <phoneticPr fontId="2"/>
  </si>
  <si>
    <t>朝食・夕食</t>
    <rPh sb="3" eb="5">
      <t>ユウショク</t>
    </rPh>
    <phoneticPr fontId="2"/>
  </si>
  <si>
    <t>昼食・夕食</t>
    <rPh sb="3" eb="5">
      <t>ユウショク</t>
    </rPh>
    <phoneticPr fontId="2"/>
  </si>
  <si>
    <t>1日</t>
    <rPh sb="1" eb="2">
      <t>ニチ</t>
    </rPh>
    <phoneticPr fontId="2"/>
  </si>
  <si>
    <t>栄養管理部門の理念・目標</t>
    <phoneticPr fontId="2"/>
  </si>
  <si>
    <t>　　　（メールアドレス）</t>
    <phoneticPr fontId="2"/>
  </si>
  <si>
    <t>管理栄養士又は栄養士の所属状況【施設側】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</si>
  <si>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管理栄養士又は栄養士の所属状況【委託側】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</si>
  <si>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代表者について記入してください。
※資格者が複数の場合は別紙「管理栄養士・栄養士所属状況」に記入してください。</t>
    <rPh sb="0" eb="3">
      <t>ダイヒョウシャ</t>
    </rPh>
    <rPh sb="7" eb="9">
      <t>キニュウ</t>
    </rPh>
    <rPh sb="18" eb="21">
      <t>シカクシャ</t>
    </rPh>
    <rPh sb="22" eb="24">
      <t>フクスウ</t>
    </rPh>
    <rPh sb="25" eb="27">
      <t>バアイ</t>
    </rPh>
    <rPh sb="28" eb="30">
      <t>ベッシ</t>
    </rPh>
    <rPh sb="46" eb="48">
      <t>キニュウ</t>
    </rPh>
    <phoneticPr fontId="2"/>
  </si>
  <si>
    <t>免許番号</t>
    <rPh sb="0" eb="2">
      <t>メンキョ</t>
    </rPh>
    <rPh sb="2" eb="4">
      <t>バンゴウ</t>
    </rPh>
    <phoneticPr fontId="2"/>
  </si>
  <si>
    <t>給与栄養目標量と
実施給与量の比較･評価</t>
    <phoneticPr fontId="2"/>
  </si>
  <si>
    <t>例：２回/年</t>
    <rPh sb="0" eb="1">
      <t>レイ</t>
    </rPh>
    <rPh sb="3" eb="4">
      <t>カイ</t>
    </rPh>
    <rPh sb="5" eb="6">
      <t>ネン</t>
    </rPh>
    <phoneticPr fontId="2"/>
  </si>
  <si>
    <t>栄養量の単位（1日/朝食/昼食/夕食）</t>
    <rPh sb="0" eb="3">
      <t>エイヨウリョウ</t>
    </rPh>
    <rPh sb="4" eb="6">
      <t>タンイ</t>
    </rPh>
    <rPh sb="8" eb="9">
      <t>ニチ</t>
    </rPh>
    <rPh sb="10" eb="12">
      <t>チョウショク</t>
    </rPh>
    <rPh sb="13" eb="15">
      <t>チュウショク</t>
    </rPh>
    <rPh sb="16" eb="18">
      <t>ユウショク</t>
    </rPh>
    <phoneticPr fontId="2"/>
  </si>
  <si>
    <t>数値のみ</t>
    <rPh sb="0" eb="2">
      <t>スウチ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</si>
  <si>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</si>
  <si>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厨房で使用する調理の指示書・計画書・献立表等を指します。</t>
    <rPh sb="0" eb="2">
      <t>チュウボウ</t>
    </rPh>
    <rPh sb="3" eb="5">
      <t>シヨウ</t>
    </rPh>
    <rPh sb="7" eb="9">
      <t>チョウリ</t>
    </rPh>
    <rPh sb="10" eb="13">
      <t>シジショ</t>
    </rPh>
    <rPh sb="14" eb="17">
      <t>ケイカクショ</t>
    </rPh>
    <rPh sb="18" eb="21">
      <t>コンダテヒョウ</t>
    </rPh>
    <rPh sb="21" eb="22">
      <t>トウ</t>
    </rPh>
    <rPh sb="23" eb="24">
      <t>サ</t>
    </rPh>
    <phoneticPr fontId="2"/>
  </si>
  <si>
    <t>栄養教育・指導</t>
    <rPh sb="0" eb="2">
      <t>エイヨウ</t>
    </rPh>
    <rPh sb="2" eb="4">
      <t>キョウイク</t>
    </rPh>
    <rPh sb="5" eb="7">
      <t>シドウ</t>
    </rPh>
    <phoneticPr fontId="2"/>
  </si>
  <si>
    <t>テーマ献立</t>
    <rPh sb="3" eb="5">
      <t>コンダテ</t>
    </rPh>
    <phoneticPr fontId="2"/>
  </si>
  <si>
    <t>栄養管理等について検討する会議</t>
    <rPh sb="0" eb="2">
      <t>エイヨウ</t>
    </rPh>
    <rPh sb="2" eb="5">
      <t>カンリトウ</t>
    </rPh>
    <rPh sb="9" eb="11">
      <t>ケントウ</t>
    </rPh>
    <rPh sb="13" eb="15">
      <t>カイギ</t>
    </rPh>
    <phoneticPr fontId="2"/>
  </si>
  <si>
    <t>【会議の目的】</t>
    <rPh sb="1" eb="3">
      <t>カイギ</t>
    </rPh>
    <rPh sb="4" eb="6">
      <t>モクテキ</t>
    </rPh>
    <phoneticPr fontId="2"/>
  </si>
  <si>
    <t>【会議の構成職種】</t>
    <rPh sb="1" eb="3">
      <t>カイギ</t>
    </rPh>
    <rPh sb="4" eb="6">
      <t>コウセイ</t>
    </rPh>
    <rPh sb="6" eb="8">
      <t>ショクシュ</t>
    </rPh>
    <phoneticPr fontId="2"/>
  </si>
  <si>
    <t>【委託先】
※委託している場合に入力</t>
    <rPh sb="1" eb="4">
      <t>イタクサキ</t>
    </rPh>
    <rPh sb="7" eb="9">
      <t>イタク</t>
    </rPh>
    <rPh sb="13" eb="15">
      <t>バアイ</t>
    </rPh>
    <rPh sb="16" eb="18">
      <t>ニュウリョク</t>
    </rPh>
    <phoneticPr fontId="2"/>
  </si>
  <si>
    <t>【委託内容】
※委託している場合に入力</t>
    <rPh sb="1" eb="3">
      <t>イタク</t>
    </rPh>
    <rPh sb="3" eb="5">
      <t>ナイヨウ</t>
    </rPh>
    <phoneticPr fontId="2"/>
  </si>
  <si>
    <t>施設側、受託側それぞれ常勤、非常勤別、職種別に人数を入力してください。
詳細については記入要領をご確認ください。</t>
    <rPh sb="0" eb="2">
      <t>シセツ</t>
    </rPh>
    <rPh sb="2" eb="3">
      <t>ガワ</t>
    </rPh>
    <rPh sb="4" eb="6">
      <t>ジュタク</t>
    </rPh>
    <rPh sb="6" eb="7">
      <t>ガワ</t>
    </rPh>
    <rPh sb="11" eb="13">
      <t>ジョウキン</t>
    </rPh>
    <rPh sb="14" eb="17">
      <t>ヒジョウキン</t>
    </rPh>
    <rPh sb="17" eb="18">
      <t>ベツ</t>
    </rPh>
    <rPh sb="19" eb="21">
      <t>ショクシュ</t>
    </rPh>
    <rPh sb="21" eb="22">
      <t>ベツ</t>
    </rPh>
    <rPh sb="23" eb="25">
      <t>ニンズウ</t>
    </rPh>
    <rPh sb="26" eb="28">
      <t>ニュウリョク</t>
    </rPh>
    <phoneticPr fontId="2"/>
  </si>
  <si>
    <t>記入例：40～49　（歳）
※対象者を把握する際の年齢区分を設定し、身体活動レベルごとに人数を記入してください。</t>
    <rPh sb="0" eb="2">
      <t>キニュウ</t>
    </rPh>
    <rPh sb="2" eb="3">
      <t>レイ</t>
    </rPh>
    <rPh sb="11" eb="12">
      <t>サイ</t>
    </rPh>
    <phoneticPr fontId="2"/>
  </si>
  <si>
    <t>１人１日（もしくは上記単位）当たりの目標栄養量の平均を入力してください。
※エネルギー比を自動計算しますので、○～○ｇではなく、中央値を入力してください。</t>
    <rPh sb="1" eb="2">
      <t>ニン</t>
    </rPh>
    <rPh sb="3" eb="4">
      <t>ニチ</t>
    </rPh>
    <rPh sb="9" eb="13">
      <t>ジョウキタンイ</t>
    </rPh>
    <rPh sb="14" eb="15">
      <t>ア</t>
    </rPh>
    <rPh sb="18" eb="20">
      <t>モクヒョウ</t>
    </rPh>
    <rPh sb="20" eb="22">
      <t>エイヨウ</t>
    </rPh>
    <rPh sb="22" eb="23">
      <t>リョウ</t>
    </rPh>
    <rPh sb="24" eb="26">
      <t>ヘイキン</t>
    </rPh>
    <rPh sb="27" eb="29">
      <t>ニュウリョク</t>
    </rPh>
    <rPh sb="43" eb="44">
      <t>ヒ</t>
    </rPh>
    <rPh sb="45" eb="47">
      <t>ジドウ</t>
    </rPh>
    <rPh sb="47" eb="49">
      <t>ケイサン</t>
    </rPh>
    <rPh sb="64" eb="66">
      <t>チュウオウ</t>
    </rPh>
    <rPh sb="66" eb="67">
      <t>アタイ</t>
    </rPh>
    <rPh sb="68" eb="70">
      <t>ニュウリョク</t>
    </rPh>
    <phoneticPr fontId="2"/>
  </si>
  <si>
    <t xml:space="preserve">施設の給食担当部門名、職名、氏名、電話番号等を入力してください。
</t>
    <rPh sb="0" eb="2">
      <t>シセツ</t>
    </rPh>
    <rPh sb="3" eb="5">
      <t>キュウショク</t>
    </rPh>
    <rPh sb="5" eb="7">
      <t>タントウ</t>
    </rPh>
    <rPh sb="7" eb="9">
      <t>ブモン</t>
    </rPh>
    <rPh sb="9" eb="10">
      <t>メイ</t>
    </rPh>
    <rPh sb="11" eb="13">
      <t>ショクメイ</t>
    </rPh>
    <rPh sb="14" eb="16">
      <t>シメイ</t>
    </rPh>
    <rPh sb="21" eb="22">
      <t>トウ</t>
    </rPh>
    <rPh sb="23" eb="25">
      <t>ニュウリョク</t>
    </rPh>
    <phoneticPr fontId="2"/>
  </si>
  <si>
    <t>任意で記入</t>
    <rPh sb="0" eb="2">
      <t>ニンイ</t>
    </rPh>
    <rPh sb="3" eb="5">
      <t>キニュウ</t>
    </rPh>
    <phoneticPr fontId="2"/>
  </si>
  <si>
    <t>全体に占める割合を％で記載</t>
    <rPh sb="0" eb="2">
      <t>ゼンタイ</t>
    </rPh>
    <rPh sb="3" eb="4">
      <t>シ</t>
    </rPh>
    <rPh sb="6" eb="8">
      <t>ワリアイ</t>
    </rPh>
    <rPh sb="11" eb="13">
      <t>キサイ</t>
    </rPh>
    <phoneticPr fontId="2"/>
  </si>
  <si>
    <t>有の場合</t>
    <rPh sb="0" eb="1">
      <t>アリ</t>
    </rPh>
    <rPh sb="2" eb="4">
      <t>バアイ</t>
    </rPh>
    <phoneticPr fontId="2"/>
  </si>
  <si>
    <t>１人１日当たり</t>
    <phoneticPr fontId="2"/>
  </si>
  <si>
    <t>　　　　(通所者)の人数</t>
    <rPh sb="5" eb="7">
      <t>ツウショ</t>
    </rPh>
    <rPh sb="7" eb="8">
      <t>シャ</t>
    </rPh>
    <rPh sb="10" eb="12">
      <t>ニンズウ</t>
    </rPh>
    <phoneticPr fontId="2"/>
  </si>
  <si>
    <t>　　　　　　　実施内容</t>
    <rPh sb="7" eb="11">
      <t>ジッシナイヨウ</t>
    </rPh>
    <phoneticPr fontId="2"/>
  </si>
  <si>
    <t>　　　　　　　　　人数</t>
    <rPh sb="9" eb="11">
      <t>ニンズウ</t>
    </rPh>
    <phoneticPr fontId="2"/>
  </si>
  <si>
    <t>理念・目標の有/無</t>
    <phoneticPr fontId="2"/>
  </si>
  <si>
    <t>　利用者の生活の質の向上</t>
    <phoneticPr fontId="2"/>
  </si>
  <si>
    <t>　生活習慣病予防</t>
    <phoneticPr fontId="2"/>
  </si>
  <si>
    <t>　望ましい食生活を支援</t>
    <phoneticPr fontId="2"/>
  </si>
  <si>
    <t>　その他(内容)</t>
    <rPh sb="3" eb="4">
      <t>タ</t>
    </rPh>
    <rPh sb="5" eb="7">
      <t>ナイヨウ</t>
    </rPh>
    <phoneticPr fontId="2"/>
  </si>
  <si>
    <t>会議の有/無</t>
    <rPh sb="0" eb="2">
      <t>カイギ</t>
    </rPh>
    <phoneticPr fontId="2"/>
  </si>
  <si>
    <t>食種ごとに提供人数を記載
例：軟食、ムース食等
※形態調整していない常食は記載しない</t>
    <rPh sb="0" eb="2">
      <t>ショクシュ</t>
    </rPh>
    <rPh sb="5" eb="10">
      <t>テイキョウ</t>
    </rPh>
    <rPh sb="10" eb="12">
      <t>キサイ</t>
    </rPh>
    <rPh sb="13" eb="14">
      <t>レイ</t>
    </rPh>
    <rPh sb="15" eb="17">
      <t>ナンショク</t>
    </rPh>
    <rPh sb="21" eb="23">
      <t>ショクトウ</t>
    </rPh>
    <rPh sb="25" eb="27">
      <t>ケイタイ</t>
    </rPh>
    <rPh sb="27" eb="29">
      <t>チョウセイ</t>
    </rPh>
    <rPh sb="34" eb="36">
      <t>ジョウショク</t>
    </rPh>
    <rPh sb="37" eb="39">
      <t>キサイ</t>
    </rPh>
    <phoneticPr fontId="2"/>
  </si>
  <si>
    <t>食種ごとに提供人数を記載
例：糖尿病食、心臓病食等</t>
    <rPh sb="15" eb="19">
      <t>トウニョウビョウショク</t>
    </rPh>
    <rPh sb="20" eb="23">
      <t>シンゾウビョウ</t>
    </rPh>
    <rPh sb="23" eb="24">
      <t>ショク</t>
    </rPh>
    <rPh sb="24" eb="25">
      <t>トウ</t>
    </rPh>
    <phoneticPr fontId="2"/>
  </si>
  <si>
    <t>　栄養ﾏﾈｼﾞﾒﾝﾄ(強化)加算</t>
    <rPh sb="1" eb="3">
      <t>エイヨウ</t>
    </rPh>
    <rPh sb="11" eb="13">
      <t>キョウカ</t>
    </rPh>
    <rPh sb="14" eb="16">
      <t>カサン</t>
    </rPh>
    <phoneticPr fontId="2"/>
  </si>
  <si>
    <t>　療養食加算</t>
    <rPh sb="1" eb="6">
      <t>リョウヨウショクカサン</t>
    </rPh>
    <phoneticPr fontId="2"/>
  </si>
  <si>
    <t>　経口移行加算</t>
    <rPh sb="1" eb="5">
      <t>ケイコウイコウ</t>
    </rPh>
    <rPh sb="5" eb="7">
      <t>カサン</t>
    </rPh>
    <phoneticPr fontId="2"/>
  </si>
  <si>
    <t>　経口維持加算</t>
    <rPh sb="1" eb="7">
      <t>ケイコウイジカサン</t>
    </rPh>
    <phoneticPr fontId="2"/>
  </si>
  <si>
    <t>　　　　　　　　種類</t>
    <rPh sb="8" eb="10">
      <t>シュルイ</t>
    </rPh>
    <phoneticPr fontId="2"/>
  </si>
  <si>
    <t>　その他（内容）</t>
    <rPh sb="3" eb="4">
      <t>タ</t>
    </rPh>
    <rPh sb="5" eb="7">
      <t>ナイヨウ</t>
    </rPh>
    <phoneticPr fontId="2"/>
  </si>
  <si>
    <t>食事の評価有/無</t>
    <rPh sb="5" eb="6">
      <t>タモツ</t>
    </rPh>
    <phoneticPr fontId="2"/>
  </si>
  <si>
    <t>　実施回数</t>
    <rPh sb="1" eb="3">
      <t>ジッシ</t>
    </rPh>
    <rPh sb="3" eb="5">
      <t>カイスウ</t>
    </rPh>
    <phoneticPr fontId="2"/>
  </si>
  <si>
    <t>　方法　嗜好調査</t>
    <rPh sb="1" eb="3">
      <t>ホウホウ</t>
    </rPh>
    <rPh sb="4" eb="8">
      <t>シコウチョウサ</t>
    </rPh>
    <phoneticPr fontId="2"/>
  </si>
  <si>
    <t>　　　　満足度調査</t>
    <rPh sb="4" eb="9">
      <t>マンゾクドチョウサ</t>
    </rPh>
    <phoneticPr fontId="2"/>
  </si>
  <si>
    <t>　　　　その他(内容)</t>
    <rPh sb="6" eb="7">
      <t>タ</t>
    </rPh>
    <rPh sb="8" eb="10">
      <t>ナイヨウ</t>
    </rPh>
    <phoneticPr fontId="2"/>
  </si>
  <si>
    <t>作業指示書（献立表）</t>
    <rPh sb="0" eb="2">
      <t>サギョウ</t>
    </rPh>
    <rPh sb="2" eb="5">
      <t>シジショ</t>
    </rPh>
    <rPh sb="6" eb="9">
      <t>コンダテヒョウ</t>
    </rPh>
    <phoneticPr fontId="2"/>
  </si>
  <si>
    <t>作業指示書(献立表)の有/無</t>
    <rPh sb="11" eb="12">
      <t>アリ</t>
    </rPh>
    <rPh sb="13" eb="14">
      <t>ナシ</t>
    </rPh>
    <phoneticPr fontId="2"/>
  </si>
  <si>
    <t>　献立名</t>
    <rPh sb="1" eb="3">
      <t>コンダテ</t>
    </rPh>
    <rPh sb="3" eb="4">
      <t>メイ</t>
    </rPh>
    <phoneticPr fontId="2"/>
  </si>
  <si>
    <t>　材料名</t>
    <rPh sb="1" eb="3">
      <t>ザイリョウ</t>
    </rPh>
    <rPh sb="3" eb="4">
      <t>メイ</t>
    </rPh>
    <phoneticPr fontId="2"/>
  </si>
  <si>
    <t>　純使用量(１人分)</t>
    <rPh sb="1" eb="2">
      <t>ジュン</t>
    </rPh>
    <rPh sb="2" eb="4">
      <t>シヨウ</t>
    </rPh>
    <rPh sb="4" eb="5">
      <t>リョウ</t>
    </rPh>
    <rPh sb="7" eb="9">
      <t>ニンブン</t>
    </rPh>
    <phoneticPr fontId="2"/>
  </si>
  <si>
    <t>　純使用量(食数分)</t>
    <rPh sb="1" eb="2">
      <t>ジュン</t>
    </rPh>
    <rPh sb="2" eb="4">
      <t>シヨウ</t>
    </rPh>
    <rPh sb="4" eb="5">
      <t>リョウ</t>
    </rPh>
    <rPh sb="6" eb="7">
      <t>ショク</t>
    </rPh>
    <rPh sb="7" eb="8">
      <t>スウ</t>
    </rPh>
    <rPh sb="8" eb="9">
      <t>ブン</t>
    </rPh>
    <phoneticPr fontId="2"/>
  </si>
  <si>
    <t>　作業指示のポイント</t>
    <rPh sb="1" eb="3">
      <t>サギョウ</t>
    </rPh>
    <rPh sb="3" eb="5">
      <t>シジ</t>
    </rPh>
    <phoneticPr fontId="2"/>
  </si>
  <si>
    <t>　個別対応内容(禁止食等)</t>
    <rPh sb="11" eb="12">
      <t>トウ</t>
    </rPh>
    <phoneticPr fontId="2"/>
  </si>
  <si>
    <t>　その他の内容</t>
    <rPh sb="3" eb="4">
      <t>タ</t>
    </rPh>
    <rPh sb="5" eb="7">
      <t>ナイヨウ</t>
    </rPh>
    <phoneticPr fontId="2"/>
  </si>
  <si>
    <t>栄養教育・指導の有/無</t>
    <rPh sb="8" eb="9">
      <t>アリ</t>
    </rPh>
    <rPh sb="10" eb="11">
      <t>ナシ</t>
    </rPh>
    <phoneticPr fontId="2"/>
  </si>
  <si>
    <t>テーマ献立の有/無</t>
    <rPh sb="6" eb="7">
      <t>アリ</t>
    </rPh>
    <rPh sb="8" eb="9">
      <t>ナシ</t>
    </rPh>
    <phoneticPr fontId="2"/>
  </si>
  <si>
    <t>　行事食</t>
    <rPh sb="1" eb="4">
      <t>ギョウジショク</t>
    </rPh>
    <phoneticPr fontId="2"/>
  </si>
  <si>
    <t>　選択メニュー</t>
    <rPh sb="1" eb="3">
      <t>センタク</t>
    </rPh>
    <phoneticPr fontId="2"/>
  </si>
  <si>
    <t>　利用状況（％）</t>
    <rPh sb="1" eb="5">
      <t>リヨウジョウキョウ</t>
    </rPh>
    <phoneticPr fontId="2"/>
  </si>
  <si>
    <t>衛生管理マニュアルの作成</t>
    <phoneticPr fontId="2"/>
  </si>
  <si>
    <t>衛生点検表の記録</t>
    <rPh sb="2" eb="5">
      <t>テンケンヒョウ</t>
    </rPh>
    <rPh sb="6" eb="8">
      <t>キロク</t>
    </rPh>
    <phoneticPr fontId="2"/>
  </si>
  <si>
    <t>管理栄養士･栄養士 参加回数</t>
    <rPh sb="10" eb="14">
      <t>サンカカイスウ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</si>
  <si>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</si>
  <si>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研修内容</t>
    <rPh sb="0" eb="4">
      <t>ケンシュウナイヨウ</t>
    </rPh>
    <phoneticPr fontId="2"/>
  </si>
  <si>
    <t>調理従事者･その他 参加回数</t>
    <rPh sb="10" eb="12">
      <t>サンカ</t>
    </rPh>
    <rPh sb="12" eb="14">
      <t>カイスウ</t>
    </rPh>
    <phoneticPr fontId="2"/>
  </si>
  <si>
    <t>※自動計算されます。</t>
    <phoneticPr fontId="2"/>
  </si>
  <si>
    <t>※その他</t>
    <rPh sb="3" eb="4">
      <t>タ</t>
    </rPh>
    <phoneticPr fontId="2"/>
  </si>
  <si>
    <t>記入欄が足りない場合や補足等あれば入力ください。（印刷用シートには反映されません）</t>
    <rPh sb="0" eb="3">
      <t>キニュウラン</t>
    </rPh>
    <rPh sb="4" eb="5">
      <t>タ</t>
    </rPh>
    <rPh sb="8" eb="10">
      <t>バアイ</t>
    </rPh>
    <rPh sb="11" eb="13">
      <t>ホソク</t>
    </rPh>
    <rPh sb="13" eb="14">
      <t>トウ</t>
    </rPh>
    <rPh sb="17" eb="19">
      <t>ニュウリョク</t>
    </rPh>
    <rPh sb="25" eb="28">
      <t>インサツヨウ</t>
    </rPh>
    <rPh sb="33" eb="35">
      <t>ハンエイ</t>
    </rPh>
    <phoneticPr fontId="2"/>
  </si>
  <si>
    <t>免許取得年（年）</t>
    <rPh sb="0" eb="5">
      <t>メンキョシュトクネン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</si>
</sst>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0.0_ "/>
    <numFmt numFmtId="178" formatCode="[$-411]ggge&quot;年&quot;m&quot;月&quot;"/>
    <numFmt numFmtId="179" formatCode="0.0"/>
    <numFmt numFmtId="180" formatCode="h&quot;時&quot;mm&quot;分&quot;;@"/>
    <numFmt numFmtId="181" formatCode="0_);[Red]\(0\)"/>
  </numFmts>
  <fonts count="18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0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8"/>
      <name val="ＭＳ 明朝"/>
      <family val="2"/>
      <charset val="128"/>
    </font>
    <font>
      <sz val="10"/>
      <name val="ＭＳ 明朝"/>
      <family val="2"/>
      <charset val="128"/>
    </font>
    <font>
      <sz val="9"/>
      <name val="ＭＳ 明朝"/>
      <family val="2"/>
      <charset val="128"/>
    </font>
    <font>
      <sz val="9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61">
    <xf numFmtId="0" fontId="0" fillId="0" borderId="0" xfId="0">
      <alignment vertical="center"/>
    </xf>
    <xf numFmtId="0" fontId="1" fillId="3" borderId="2" xfId="0" applyFont="1" applyFill="1" applyBorder="1">
      <alignment vertical="center"/>
    </xf>
    <xf numFmtId="0" fontId="1" fillId="0" borderId="21" xfId="0" applyFont="1" applyBorder="1">
      <alignment vertical="center"/>
    </xf>
    <xf numFmtId="0" fontId="3" fillId="0" borderId="0" xfId="0" applyFont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26" xfId="0" applyFont="1" applyFill="1" applyBorder="1" applyAlignment="1">
      <alignment vertical="top"/>
    </xf>
    <xf numFmtId="0" fontId="4" fillId="0" borderId="27" xfId="0" applyFont="1" applyFill="1" applyBorder="1" applyAlignment="1">
      <alignment vertical="top"/>
    </xf>
    <xf numFmtId="0" fontId="4" fillId="0" borderId="28" xfId="0" applyFont="1" applyFill="1" applyBorder="1" applyAlignment="1">
      <alignment vertical="top"/>
    </xf>
    <xf numFmtId="0" fontId="6" fillId="0" borderId="29" xfId="0" applyFont="1" applyFill="1" applyBorder="1" applyAlignment="1">
      <alignment vertical="top" wrapText="1"/>
    </xf>
    <xf numFmtId="0" fontId="4" fillId="0" borderId="39" xfId="0" applyFont="1" applyFill="1" applyBorder="1" applyAlignment="1">
      <alignment vertical="top"/>
    </xf>
    <xf numFmtId="0" fontId="6" fillId="0" borderId="33" xfId="0" applyFont="1" applyFill="1" applyBorder="1" applyAlignment="1">
      <alignment vertical="top" wrapText="1"/>
    </xf>
    <xf numFmtId="55" fontId="4" fillId="0" borderId="28" xfId="0" applyNumberFormat="1" applyFont="1" applyFill="1" applyBorder="1" applyAlignment="1">
      <alignment vertical="top"/>
    </xf>
    <xf numFmtId="0" fontId="6" fillId="0" borderId="37" xfId="0" applyFont="1" applyFill="1" applyBorder="1" applyAlignment="1">
      <alignment vertical="top" wrapText="1"/>
    </xf>
    <xf numFmtId="0" fontId="6" fillId="0" borderId="31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6" fillId="0" borderId="29" xfId="0" applyFont="1" applyFill="1" applyBorder="1" applyAlignment="1">
      <alignment vertical="top" wrapText="1" shrinkToFit="1"/>
    </xf>
    <xf numFmtId="0" fontId="6" fillId="0" borderId="3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43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46" xfId="0" applyFont="1" applyFill="1" applyBorder="1" applyAlignment="1">
      <alignment vertical="top" wrapText="1"/>
    </xf>
    <xf numFmtId="0" fontId="1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 textRotation="255"/>
    </xf>
    <xf numFmtId="0" fontId="17" fillId="6" borderId="0" xfId="0" applyFont="1" applyFill="1" applyBorder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61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4" fillId="0" borderId="71" xfId="0" applyFont="1" applyFill="1" applyBorder="1" applyAlignment="1">
      <alignment vertical="top"/>
    </xf>
    <xf numFmtId="0" fontId="6" fillId="0" borderId="72" xfId="0" applyFont="1" applyFill="1" applyBorder="1" applyAlignment="1">
      <alignment vertical="top" wrapText="1"/>
    </xf>
    <xf numFmtId="0" fontId="4" fillId="0" borderId="7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91" xfId="0" applyFont="1" applyFill="1" applyBorder="1" applyAlignment="1">
      <alignment vertical="top" wrapText="1" shrinkToFit="1"/>
    </xf>
    <xf numFmtId="0" fontId="6" fillId="0" borderId="89" xfId="0" applyFont="1" applyFill="1" applyBorder="1" applyAlignment="1">
      <alignment vertical="top" wrapText="1"/>
    </xf>
    <xf numFmtId="0" fontId="6" fillId="0" borderId="89" xfId="0" applyFont="1" applyFill="1" applyBorder="1" applyAlignment="1">
      <alignment vertical="top" wrapText="1" shrinkToFit="1"/>
    </xf>
    <xf numFmtId="0" fontId="6" fillId="0" borderId="46" xfId="0" applyFont="1" applyFill="1" applyBorder="1" applyAlignment="1">
      <alignment vertical="top" wrapText="1" shrinkToFit="1"/>
    </xf>
    <xf numFmtId="0" fontId="6" fillId="0" borderId="25" xfId="0" applyFont="1" applyBorder="1" applyAlignment="1">
      <alignment vertical="top"/>
    </xf>
    <xf numFmtId="0" fontId="6" fillId="0" borderId="91" xfId="0" applyFont="1" applyFill="1" applyBorder="1" applyAlignment="1">
      <alignment vertical="top" wrapText="1"/>
    </xf>
    <xf numFmtId="0" fontId="6" fillId="0" borderId="31" xfId="0" applyFont="1" applyFill="1" applyBorder="1" applyAlignment="1">
      <alignment vertical="top" wrapText="1" shrinkToFit="1"/>
    </xf>
    <xf numFmtId="0" fontId="6" fillId="0" borderId="72" xfId="0" applyFont="1" applyFill="1" applyBorder="1" applyAlignment="1">
      <alignment vertical="top" wrapText="1" shrinkToFit="1"/>
    </xf>
    <xf numFmtId="0" fontId="6" fillId="0" borderId="43" xfId="0" applyFont="1" applyFill="1" applyBorder="1" applyAlignment="1">
      <alignment vertical="top" wrapText="1" shrinkToFit="1"/>
    </xf>
    <xf numFmtId="0" fontId="6" fillId="0" borderId="0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 shrinkToFit="1"/>
    </xf>
    <xf numFmtId="0" fontId="4" fillId="2" borderId="23" xfId="0" applyFont="1" applyFill="1" applyBorder="1" applyAlignment="1">
      <alignment vertical="top"/>
    </xf>
    <xf numFmtId="0" fontId="14" fillId="0" borderId="60" xfId="0" applyFont="1" applyFill="1" applyBorder="1" applyAlignment="1">
      <alignment vertical="center" shrinkToFit="1"/>
    </xf>
    <xf numFmtId="0" fontId="13" fillId="0" borderId="44" xfId="0" applyFont="1" applyFill="1" applyBorder="1" applyAlignment="1">
      <alignment vertical="center"/>
    </xf>
    <xf numFmtId="0" fontId="6" fillId="0" borderId="95" xfId="0" applyFont="1" applyFill="1" applyBorder="1" applyAlignment="1">
      <alignment vertical="top" wrapText="1"/>
    </xf>
    <xf numFmtId="0" fontId="15" fillId="7" borderId="8" xfId="0" applyFont="1" applyFill="1" applyBorder="1" applyAlignment="1">
      <alignment vertical="center"/>
    </xf>
    <xf numFmtId="0" fontId="6" fillId="7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90" xfId="0" applyFont="1" applyFill="1" applyBorder="1" applyAlignment="1">
      <alignment vertical="top" wrapText="1"/>
    </xf>
    <xf numFmtId="0" fontId="6" fillId="0" borderId="107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/>
    </xf>
    <xf numFmtId="0" fontId="6" fillId="0" borderId="92" xfId="0" applyFont="1" applyFill="1" applyBorder="1" applyAlignment="1">
      <alignment vertical="top" wrapText="1" shrinkToFit="1"/>
    </xf>
    <xf numFmtId="0" fontId="6" fillId="2" borderId="23" xfId="0" applyFont="1" applyFill="1" applyBorder="1" applyAlignment="1">
      <alignment horizontal="left" vertical="top"/>
    </xf>
    <xf numFmtId="0" fontId="4" fillId="0" borderId="75" xfId="0" applyFont="1" applyFill="1" applyBorder="1" applyAlignment="1">
      <alignment vertical="top"/>
    </xf>
    <xf numFmtId="0" fontId="6" fillId="0" borderId="90" xfId="0" applyFont="1" applyFill="1" applyBorder="1" applyAlignment="1">
      <alignment vertical="top" wrapText="1" shrinkToFit="1"/>
    </xf>
    <xf numFmtId="178" fontId="13" fillId="0" borderId="0" xfId="0" applyNumberFormat="1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34" xfId="0" applyFont="1" applyFill="1" applyBorder="1" applyAlignment="1" applyProtection="1">
      <alignment horizontal="left" vertical="top" wrapText="1"/>
      <protection locked="0"/>
    </xf>
    <xf numFmtId="181" fontId="3" fillId="0" borderId="5" xfId="0" quotePrefix="1" applyNumberFormat="1" applyFont="1" applyFill="1" applyBorder="1" applyAlignment="1" applyProtection="1">
      <alignment horizontal="left" vertical="top" wrapText="1"/>
      <protection locked="0"/>
    </xf>
    <xf numFmtId="0" fontId="8" fillId="0" borderId="38" xfId="0" applyFont="1" applyFill="1" applyBorder="1" applyAlignment="1" applyProtection="1">
      <alignment horizontal="left" vertical="top" wrapText="1"/>
      <protection locked="0"/>
    </xf>
    <xf numFmtId="0" fontId="3" fillId="0" borderId="38" xfId="0" applyFont="1" applyFill="1" applyBorder="1" applyAlignment="1" applyProtection="1">
      <alignment horizontal="left" vertical="top" wrapText="1"/>
      <protection locked="0"/>
    </xf>
    <xf numFmtId="56" fontId="3" fillId="0" borderId="34" xfId="0" applyNumberFormat="1" applyFont="1" applyFill="1" applyBorder="1" applyAlignment="1" applyProtection="1">
      <alignment horizontal="left" vertical="top" wrapText="1"/>
      <protection locked="0"/>
    </xf>
    <xf numFmtId="0" fontId="3" fillId="0" borderId="76" xfId="0" applyFont="1" applyFill="1" applyBorder="1" applyAlignment="1" applyProtection="1">
      <alignment horizontal="left" vertical="top" wrapText="1"/>
      <protection locked="0"/>
    </xf>
    <xf numFmtId="0" fontId="4" fillId="0" borderId="24" xfId="0" applyFont="1" applyFill="1" applyBorder="1" applyAlignment="1">
      <alignment vertical="top"/>
    </xf>
    <xf numFmtId="0" fontId="4" fillId="0" borderId="110" xfId="0" applyFont="1" applyFill="1" applyBorder="1" applyAlignment="1">
      <alignment vertical="top"/>
    </xf>
    <xf numFmtId="0" fontId="3" fillId="0" borderId="32" xfId="0" applyFont="1" applyFill="1" applyBorder="1" applyAlignment="1" applyProtection="1">
      <alignment horizontal="left" vertical="top" wrapText="1"/>
      <protection locked="0"/>
    </xf>
    <xf numFmtId="179" fontId="3" fillId="0" borderId="5" xfId="0" applyNumberFormat="1" applyFont="1" applyFill="1" applyBorder="1" applyAlignment="1" applyProtection="1">
      <alignment horizontal="left" vertical="top" wrapText="1"/>
      <protection locked="0"/>
    </xf>
    <xf numFmtId="2" fontId="3" fillId="0" borderId="5" xfId="0" applyNumberFormat="1" applyFont="1" applyFill="1" applyBorder="1" applyAlignment="1" applyProtection="1">
      <alignment horizontal="left" vertical="top" wrapText="1"/>
      <protection locked="0"/>
    </xf>
    <xf numFmtId="0" fontId="3" fillId="0" borderId="111" xfId="0" applyFont="1" applyFill="1" applyBorder="1" applyAlignment="1" applyProtection="1">
      <alignment horizontal="left" vertical="top" wrapText="1"/>
      <protection locked="0"/>
    </xf>
    <xf numFmtId="0" fontId="3" fillId="0" borderId="106" xfId="0" applyFont="1" applyFill="1" applyBorder="1" applyAlignment="1" applyProtection="1">
      <alignment horizontal="left" vertical="top" wrapText="1"/>
      <protection locked="0"/>
    </xf>
    <xf numFmtId="0" fontId="3" fillId="0" borderId="45" xfId="0" applyFont="1" applyFill="1" applyBorder="1" applyAlignment="1" applyProtection="1">
      <alignment horizontal="left" vertical="top" wrapText="1"/>
      <protection locked="0"/>
    </xf>
    <xf numFmtId="0" fontId="4" fillId="0" borderId="32" xfId="0" applyFont="1" applyFill="1" applyBorder="1" applyAlignment="1" applyProtection="1">
      <alignment horizontal="left" vertical="top" wrapText="1"/>
      <protection locked="0"/>
    </xf>
    <xf numFmtId="0" fontId="4" fillId="0" borderId="45" xfId="0" applyFont="1" applyFill="1" applyBorder="1" applyAlignment="1" applyProtection="1">
      <alignment horizontal="left" vertical="top" wrapText="1"/>
      <protection locked="0"/>
    </xf>
    <xf numFmtId="0" fontId="3" fillId="4" borderId="113" xfId="0" applyFont="1" applyFill="1" applyBorder="1" applyAlignment="1">
      <alignment horizontal="center" vertical="top" wrapText="1"/>
    </xf>
    <xf numFmtId="179" fontId="3" fillId="0" borderId="76" xfId="0" applyNumberFormat="1" applyFont="1" applyFill="1" applyBorder="1" applyAlignment="1" applyProtection="1">
      <alignment horizontal="left" vertical="top" wrapText="1"/>
      <protection locked="0"/>
    </xf>
    <xf numFmtId="0" fontId="4" fillId="2" borderId="42" xfId="0" applyFont="1" applyFill="1" applyBorder="1" applyAlignment="1">
      <alignment vertical="top"/>
    </xf>
    <xf numFmtId="0" fontId="6" fillId="0" borderId="75" xfId="0" applyFont="1" applyFill="1" applyBorder="1" applyAlignment="1">
      <alignment horizontal="left" vertical="top" wrapText="1" shrinkToFit="1"/>
    </xf>
    <xf numFmtId="0" fontId="6" fillId="0" borderId="24" xfId="0" applyFont="1" applyFill="1" applyBorder="1" applyAlignment="1">
      <alignment horizontal="left" vertical="top" wrapText="1" shrinkToFit="1"/>
    </xf>
    <xf numFmtId="0" fontId="6" fillId="0" borderId="115" xfId="0" applyFont="1" applyFill="1" applyBorder="1" applyAlignment="1">
      <alignment horizontal="left" vertical="top" wrapText="1" shrinkToFit="1"/>
    </xf>
    <xf numFmtId="0" fontId="6" fillId="0" borderId="0" xfId="0" applyFont="1" applyFill="1" applyBorder="1" applyAlignment="1">
      <alignment horizontal="left" vertical="top" wrapText="1" shrinkToFit="1"/>
    </xf>
    <xf numFmtId="0" fontId="3" fillId="0" borderId="0" xfId="0" applyFont="1" applyBorder="1" applyAlignment="1">
      <alignment vertical="top"/>
    </xf>
    <xf numFmtId="0" fontId="6" fillId="0" borderId="24" xfId="0" applyFont="1" applyFill="1" applyBorder="1" applyAlignment="1">
      <alignment vertical="top" wrapText="1" shrinkToFit="1"/>
    </xf>
    <xf numFmtId="0" fontId="6" fillId="0" borderId="115" xfId="0" applyFont="1" applyFill="1" applyBorder="1" applyAlignment="1">
      <alignment vertical="top" wrapText="1" shrinkToFit="1"/>
    </xf>
    <xf numFmtId="0" fontId="6" fillId="0" borderId="117" xfId="0" applyFont="1" applyFill="1" applyBorder="1" applyAlignment="1">
      <alignment vertical="top" wrapText="1" shrinkToFit="1"/>
    </xf>
    <xf numFmtId="0" fontId="6" fillId="0" borderId="75" xfId="0" applyFont="1" applyFill="1" applyBorder="1" applyAlignment="1">
      <alignment vertical="top" wrapText="1" shrinkToFit="1"/>
    </xf>
    <xf numFmtId="0" fontId="6" fillId="0" borderId="118" xfId="0" applyFont="1" applyFill="1" applyBorder="1" applyAlignment="1">
      <alignment horizontal="left" vertical="top" wrapText="1" shrinkToFit="1"/>
    </xf>
    <xf numFmtId="0" fontId="6" fillId="0" borderId="116" xfId="0" applyFont="1" applyFill="1" applyBorder="1" applyAlignment="1">
      <alignment vertical="top" wrapText="1" shrinkToFit="1"/>
    </xf>
    <xf numFmtId="0" fontId="3" fillId="0" borderId="115" xfId="0" applyFont="1" applyBorder="1" applyAlignment="1">
      <alignment vertical="top"/>
    </xf>
    <xf numFmtId="0" fontId="6" fillId="0" borderId="116" xfId="0" applyFont="1" applyFill="1" applyBorder="1" applyAlignment="1">
      <alignment horizontal="left" vertical="top" wrapText="1" shrinkToFit="1"/>
    </xf>
    <xf numFmtId="0" fontId="6" fillId="0" borderId="118" xfId="0" applyFont="1" applyFill="1" applyBorder="1" applyAlignment="1">
      <alignment vertical="top" wrapText="1" shrinkToFit="1"/>
    </xf>
    <xf numFmtId="0" fontId="8" fillId="4" borderId="118" xfId="0" applyFont="1" applyFill="1" applyBorder="1" applyAlignment="1">
      <alignment horizontal="center" vertical="top"/>
    </xf>
    <xf numFmtId="0" fontId="8" fillId="4" borderId="120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/>
    </xf>
    <xf numFmtId="0" fontId="4" fillId="4" borderId="121" xfId="0" applyFont="1" applyFill="1" applyBorder="1" applyAlignment="1">
      <alignment horizontal="center" vertical="top" wrapText="1"/>
    </xf>
    <xf numFmtId="0" fontId="8" fillId="0" borderId="122" xfId="0" applyFont="1" applyFill="1" applyBorder="1" applyAlignment="1">
      <alignment vertical="top"/>
    </xf>
    <xf numFmtId="0" fontId="4" fillId="0" borderId="18" xfId="0" applyFont="1" applyFill="1" applyBorder="1" applyAlignment="1">
      <alignment vertical="top" wrapText="1"/>
    </xf>
    <xf numFmtId="0" fontId="4" fillId="0" borderId="126" xfId="0" applyFont="1" applyFill="1" applyBorder="1" applyAlignment="1">
      <alignment vertical="top" wrapText="1"/>
    </xf>
    <xf numFmtId="0" fontId="4" fillId="0" borderId="125" xfId="0" applyFont="1" applyBorder="1" applyAlignment="1">
      <alignment vertical="top" wrapText="1"/>
    </xf>
    <xf numFmtId="0" fontId="4" fillId="0" borderId="127" xfId="0" applyFont="1" applyFill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25" xfId="0" applyFont="1" applyFill="1" applyBorder="1" applyAlignment="1">
      <alignment vertical="top" wrapText="1"/>
    </xf>
    <xf numFmtId="0" fontId="4" fillId="0" borderId="128" xfId="0" applyFont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3" fillId="0" borderId="18" xfId="0" applyFont="1" applyBorder="1" applyAlignment="1">
      <alignment vertical="top"/>
    </xf>
    <xf numFmtId="0" fontId="6" fillId="0" borderId="18" xfId="0" applyFont="1" applyFill="1" applyBorder="1" applyAlignment="1">
      <alignment horizontal="left" vertical="top"/>
    </xf>
    <xf numFmtId="0" fontId="4" fillId="0" borderId="126" xfId="0" applyFont="1" applyBorder="1" applyAlignment="1">
      <alignment vertical="top" wrapText="1"/>
    </xf>
    <xf numFmtId="0" fontId="6" fillId="2" borderId="18" xfId="0" applyFont="1" applyFill="1" applyBorder="1" applyAlignment="1">
      <alignment horizontal="left" vertical="top"/>
    </xf>
    <xf numFmtId="0" fontId="4" fillId="0" borderId="127" xfId="0" applyFont="1" applyFill="1" applyBorder="1" applyAlignment="1">
      <alignment horizontal="left" vertical="top" wrapText="1"/>
    </xf>
    <xf numFmtId="0" fontId="4" fillId="0" borderId="12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21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/>
    </xf>
    <xf numFmtId="0" fontId="8" fillId="0" borderId="130" xfId="0" applyFont="1" applyFill="1" applyBorder="1" applyAlignment="1">
      <alignment vertical="top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0" fontId="3" fillId="2" borderId="34" xfId="0" applyFont="1" applyFill="1" applyBorder="1" applyAlignment="1" applyProtection="1">
      <alignment horizontal="left" vertical="top" wrapText="1"/>
    </xf>
    <xf numFmtId="0" fontId="8" fillId="0" borderId="32" xfId="0" applyFont="1" applyBorder="1" applyAlignment="1" applyProtection="1">
      <alignment horizontal="left" vertical="top" wrapText="1"/>
      <protection locked="0"/>
    </xf>
    <xf numFmtId="0" fontId="8" fillId="2" borderId="34" xfId="0" applyFont="1" applyFill="1" applyBorder="1" applyAlignment="1" applyProtection="1">
      <alignment horizontal="left" vertical="top" wrapText="1"/>
    </xf>
    <xf numFmtId="181" fontId="8" fillId="2" borderId="45" xfId="0" applyNumberFormat="1" applyFont="1" applyFill="1" applyBorder="1" applyAlignment="1" applyProtection="1">
      <alignment horizontal="left" vertical="top" wrapText="1"/>
    </xf>
    <xf numFmtId="0" fontId="8" fillId="2" borderId="5" xfId="0" applyFont="1" applyFill="1" applyBorder="1" applyAlignment="1" applyProtection="1">
      <alignment horizontal="left" vertical="top" wrapText="1"/>
    </xf>
    <xf numFmtId="32" fontId="3" fillId="0" borderId="38" xfId="0" applyNumberFormat="1" applyFont="1" applyFill="1" applyBorder="1" applyAlignment="1" applyProtection="1">
      <alignment horizontal="left" vertical="top" wrapText="1"/>
      <protection locked="0"/>
    </xf>
    <xf numFmtId="32" fontId="3" fillId="0" borderId="5" xfId="0" applyNumberFormat="1" applyFont="1" applyFill="1" applyBorder="1" applyAlignment="1" applyProtection="1">
      <alignment horizontal="left" vertical="top" wrapText="1"/>
      <protection locked="0"/>
    </xf>
    <xf numFmtId="177" fontId="3" fillId="2" borderId="38" xfId="0" applyNumberFormat="1" applyFont="1" applyFill="1" applyBorder="1" applyAlignment="1" applyProtection="1">
      <alignment horizontal="left" vertical="top" wrapText="1"/>
    </xf>
    <xf numFmtId="177" fontId="3" fillId="2" borderId="5" xfId="0" applyNumberFormat="1" applyFont="1" applyFill="1" applyBorder="1" applyAlignment="1" applyProtection="1">
      <alignment horizontal="left" vertical="top" wrapText="1"/>
    </xf>
    <xf numFmtId="177" fontId="3" fillId="2" borderId="4" xfId="0" applyNumberFormat="1" applyFont="1" applyFill="1" applyBorder="1" applyAlignment="1" applyProtection="1">
      <alignment horizontal="left" vertical="top" wrapText="1"/>
    </xf>
    <xf numFmtId="177" fontId="3" fillId="2" borderId="76" xfId="0" applyNumberFormat="1" applyFont="1" applyFill="1" applyBorder="1" applyAlignment="1" applyProtection="1">
      <alignment horizontal="left" vertical="top" wrapText="1"/>
    </xf>
    <xf numFmtId="0" fontId="8" fillId="0" borderId="132" xfId="0" applyFont="1" applyFill="1" applyBorder="1" applyAlignment="1">
      <alignment vertical="top"/>
    </xf>
    <xf numFmtId="0" fontId="7" fillId="4" borderId="131" xfId="0" applyFont="1" applyFill="1" applyBorder="1" applyAlignment="1">
      <alignment horizontal="center" vertical="top"/>
    </xf>
    <xf numFmtId="0" fontId="8" fillId="0" borderId="133" xfId="0" applyFont="1" applyFill="1" applyBorder="1" applyAlignment="1">
      <alignment vertical="top"/>
    </xf>
    <xf numFmtId="0" fontId="8" fillId="0" borderId="119" xfId="0" applyFont="1" applyFill="1" applyBorder="1" applyAlignment="1">
      <alignment vertical="top"/>
    </xf>
    <xf numFmtId="0" fontId="4" fillId="0" borderId="129" xfId="0" applyFont="1" applyBorder="1" applyAlignment="1">
      <alignment vertical="top" wrapText="1"/>
    </xf>
    <xf numFmtId="0" fontId="8" fillId="0" borderId="131" xfId="0" applyFont="1" applyFill="1" applyBorder="1" applyAlignment="1">
      <alignment vertical="top"/>
    </xf>
    <xf numFmtId="0" fontId="4" fillId="0" borderId="124" xfId="0" applyFont="1" applyFill="1" applyBorder="1" applyAlignment="1">
      <alignment vertical="top" wrapText="1"/>
    </xf>
    <xf numFmtId="176" fontId="3" fillId="0" borderId="32" xfId="0" applyNumberFormat="1" applyFont="1" applyFill="1" applyBorder="1" applyAlignment="1" applyProtection="1">
      <alignment horizontal="left" vertical="top" wrapText="1"/>
      <protection locked="0"/>
    </xf>
    <xf numFmtId="176" fontId="4" fillId="0" borderId="25" xfId="0" applyNumberFormat="1" applyFont="1" applyFill="1" applyBorder="1" applyAlignment="1">
      <alignment vertical="top"/>
    </xf>
    <xf numFmtId="0" fontId="4" fillId="0" borderId="73" xfId="0" applyFont="1" applyFill="1" applyBorder="1" applyAlignment="1" applyProtection="1">
      <alignment vertical="top" wrapText="1"/>
      <protection locked="0"/>
    </xf>
    <xf numFmtId="0" fontId="4" fillId="0" borderId="29" xfId="0" applyFont="1" applyFill="1" applyBorder="1" applyAlignment="1" applyProtection="1">
      <alignment vertical="top" wrapText="1"/>
      <protection locked="0"/>
    </xf>
    <xf numFmtId="0" fontId="4" fillId="0" borderId="41" xfId="0" applyFont="1" applyFill="1" applyBorder="1" applyAlignment="1" applyProtection="1">
      <alignment vertical="top" wrapText="1"/>
      <protection locked="0"/>
    </xf>
    <xf numFmtId="0" fontId="4" fillId="0" borderId="109" xfId="0" applyFont="1" applyFill="1" applyBorder="1" applyAlignment="1" applyProtection="1">
      <alignment vertical="top" wrapText="1"/>
      <protection locked="0"/>
    </xf>
    <xf numFmtId="0" fontId="4" fillId="0" borderId="43" xfId="0" applyFont="1" applyBorder="1" applyAlignment="1">
      <alignment vertical="top"/>
    </xf>
    <xf numFmtId="0" fontId="4" fillId="0" borderId="89" xfId="0" applyFont="1" applyFill="1" applyBorder="1" applyAlignment="1" applyProtection="1">
      <alignment vertical="top" wrapText="1"/>
      <protection locked="0"/>
    </xf>
    <xf numFmtId="0" fontId="4" fillId="0" borderId="31" xfId="0" applyFont="1" applyFill="1" applyBorder="1" applyAlignment="1" applyProtection="1">
      <alignment vertical="top" wrapText="1"/>
      <protection locked="0"/>
    </xf>
    <xf numFmtId="0" fontId="4" fillId="0" borderId="90" xfId="0" applyFont="1" applyFill="1" applyBorder="1" applyAlignment="1" applyProtection="1">
      <alignment vertical="top" wrapText="1"/>
      <protection locked="0"/>
    </xf>
    <xf numFmtId="0" fontId="4" fillId="0" borderId="91" xfId="0" applyFont="1" applyFill="1" applyBorder="1" applyAlignment="1" applyProtection="1">
      <alignment vertical="top" wrapText="1"/>
      <protection locked="0"/>
    </xf>
    <xf numFmtId="0" fontId="4" fillId="0" borderId="43" xfId="0" applyFont="1" applyFill="1" applyBorder="1" applyAlignment="1" applyProtection="1">
      <alignment vertical="top" wrapText="1"/>
      <protection locked="0"/>
    </xf>
    <xf numFmtId="0" fontId="4" fillId="0" borderId="72" xfId="0" applyFont="1" applyFill="1" applyBorder="1" applyAlignment="1" applyProtection="1">
      <alignment vertical="top" wrapText="1"/>
      <protection locked="0"/>
    </xf>
    <xf numFmtId="0" fontId="4" fillId="0" borderId="92" xfId="0" applyFont="1" applyFill="1" applyBorder="1" applyAlignment="1" applyProtection="1">
      <alignment vertical="top" wrapText="1"/>
      <protection locked="0"/>
    </xf>
    <xf numFmtId="0" fontId="4" fillId="0" borderId="114" xfId="0" applyFont="1" applyFill="1" applyBorder="1" applyAlignment="1" applyProtection="1">
      <alignment vertical="top" wrapText="1"/>
      <protection locked="0"/>
    </xf>
    <xf numFmtId="0" fontId="6" fillId="0" borderId="134" xfId="0" applyFont="1" applyFill="1" applyBorder="1" applyAlignment="1">
      <alignment horizontal="left" vertical="top" wrapText="1" shrinkToFit="1"/>
    </xf>
    <xf numFmtId="0" fontId="6" fillId="0" borderId="41" xfId="0" applyFont="1" applyFill="1" applyBorder="1" applyAlignment="1">
      <alignment horizontal="right" vertical="top" wrapText="1"/>
    </xf>
    <xf numFmtId="0" fontId="6" fillId="0" borderId="29" xfId="0" applyFont="1" applyFill="1" applyBorder="1" applyAlignment="1">
      <alignment horizontal="right" vertical="top" wrapText="1"/>
    </xf>
    <xf numFmtId="0" fontId="6" fillId="0" borderId="43" xfId="0" applyFont="1" applyFill="1" applyBorder="1" applyAlignment="1">
      <alignment horizontal="right" vertical="top" wrapText="1"/>
    </xf>
    <xf numFmtId="0" fontId="8" fillId="0" borderId="135" xfId="0" applyFont="1" applyFill="1" applyBorder="1" applyAlignment="1">
      <alignment vertical="top"/>
    </xf>
    <xf numFmtId="0" fontId="8" fillId="0" borderId="136" xfId="0" applyFont="1" applyFill="1" applyBorder="1" applyAlignment="1">
      <alignment vertical="top"/>
    </xf>
    <xf numFmtId="0" fontId="6" fillId="6" borderId="0" xfId="0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/>
    </xf>
    <xf numFmtId="176" fontId="13" fillId="6" borderId="0" xfId="0" applyNumberFormat="1" applyFont="1" applyFill="1" applyAlignment="1">
      <alignment vertical="center"/>
    </xf>
    <xf numFmtId="0" fontId="13" fillId="6" borderId="0" xfId="0" applyFont="1" applyFill="1" applyBorder="1" applyAlignment="1">
      <alignment vertical="center"/>
    </xf>
    <xf numFmtId="0" fontId="13" fillId="6" borderId="6" xfId="0" applyFont="1" applyFill="1" applyBorder="1" applyAlignment="1">
      <alignment vertical="center"/>
    </xf>
    <xf numFmtId="0" fontId="13" fillId="6" borderId="9" xfId="0" applyFont="1" applyFill="1" applyBorder="1" applyAlignment="1">
      <alignment vertical="center" shrinkToFit="1"/>
    </xf>
    <xf numFmtId="0" fontId="13" fillId="6" borderId="44" xfId="0" applyFont="1" applyFill="1" applyBorder="1" applyAlignment="1">
      <alignment vertical="center" shrinkToFit="1"/>
    </xf>
    <xf numFmtId="0" fontId="13" fillId="6" borderId="8" xfId="0" applyFont="1" applyFill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0" fontId="6" fillId="6" borderId="97" xfId="0" applyFont="1" applyFill="1" applyBorder="1" applyAlignment="1">
      <alignment vertical="center"/>
    </xf>
    <xf numFmtId="0" fontId="6" fillId="6" borderId="58" xfId="0" applyFont="1" applyFill="1" applyBorder="1" applyAlignment="1">
      <alignment vertical="center"/>
    </xf>
    <xf numFmtId="0" fontId="6" fillId="6" borderId="66" xfId="0" applyFont="1" applyFill="1" applyBorder="1" applyAlignment="1">
      <alignment vertical="center"/>
    </xf>
    <xf numFmtId="0" fontId="6" fillId="6" borderId="98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 shrinkToFit="1"/>
    </xf>
    <xf numFmtId="0" fontId="6" fillId="6" borderId="10" xfId="0" applyFont="1" applyFill="1" applyBorder="1" applyAlignment="1">
      <alignment vertical="center" shrinkToFit="1"/>
    </xf>
    <xf numFmtId="0" fontId="14" fillId="6" borderId="10" xfId="0" applyFont="1" applyFill="1" applyBorder="1" applyAlignment="1">
      <alignment vertical="center" shrinkToFit="1"/>
    </xf>
    <xf numFmtId="0" fontId="6" fillId="6" borderId="15" xfId="0" applyFont="1" applyFill="1" applyBorder="1" applyAlignment="1">
      <alignment vertical="center" shrinkToFit="1"/>
    </xf>
    <xf numFmtId="0" fontId="6" fillId="6" borderId="9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horizontal="left" vertical="center"/>
    </xf>
    <xf numFmtId="0" fontId="13" fillId="6" borderId="77" xfId="0" applyFont="1" applyFill="1" applyBorder="1" applyAlignment="1">
      <alignment vertical="center"/>
    </xf>
    <xf numFmtId="0" fontId="15" fillId="6" borderId="8" xfId="0" applyFont="1" applyFill="1" applyBorder="1" applyAlignment="1">
      <alignment vertical="center"/>
    </xf>
    <xf numFmtId="0" fontId="13" fillId="6" borderId="61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0" fontId="13" fillId="6" borderId="60" xfId="0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 shrinkToFit="1"/>
    </xf>
    <xf numFmtId="0" fontId="6" fillId="6" borderId="3" xfId="0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0" fontId="6" fillId="6" borderId="8" xfId="0" applyFont="1" applyFill="1" applyBorder="1" applyAlignment="1">
      <alignment vertical="center"/>
    </xf>
    <xf numFmtId="0" fontId="6" fillId="6" borderId="3" xfId="0" applyFont="1" applyFill="1" applyBorder="1" applyAlignment="1">
      <alignment horizontal="right" vertical="center"/>
    </xf>
    <xf numFmtId="0" fontId="13" fillId="6" borderId="63" xfId="0" applyFont="1" applyFill="1" applyBorder="1" applyAlignment="1">
      <alignment vertical="center"/>
    </xf>
    <xf numFmtId="0" fontId="13" fillId="6" borderId="64" xfId="0" applyFont="1" applyFill="1" applyBorder="1" applyAlignment="1">
      <alignment vertical="center"/>
    </xf>
    <xf numFmtId="0" fontId="6" fillId="6" borderId="58" xfId="0" applyFont="1" applyFill="1" applyBorder="1" applyAlignment="1">
      <alignment horizontal="center" vertical="center"/>
    </xf>
    <xf numFmtId="0" fontId="13" fillId="6" borderId="58" xfId="0" applyFont="1" applyFill="1" applyBorder="1" applyAlignment="1">
      <alignment vertical="center"/>
    </xf>
    <xf numFmtId="0" fontId="6" fillId="6" borderId="98" xfId="0" applyFont="1" applyFill="1" applyBorder="1" applyAlignment="1">
      <alignment horizontal="center" vertical="center"/>
    </xf>
    <xf numFmtId="0" fontId="6" fillId="6" borderId="93" xfId="0" applyFont="1" applyFill="1" applyBorder="1" applyAlignment="1">
      <alignment vertical="center"/>
    </xf>
    <xf numFmtId="0" fontId="6" fillId="6" borderId="94" xfId="0" applyFont="1" applyFill="1" applyBorder="1" applyAlignment="1">
      <alignment vertical="center"/>
    </xf>
    <xf numFmtId="0" fontId="13" fillId="6" borderId="94" xfId="0" applyFont="1" applyFill="1" applyBorder="1" applyAlignment="1">
      <alignment vertical="center"/>
    </xf>
    <xf numFmtId="0" fontId="13" fillId="6" borderId="94" xfId="0" applyFont="1" applyFill="1" applyBorder="1" applyAlignment="1">
      <alignment vertical="center" shrinkToFit="1"/>
    </xf>
    <xf numFmtId="0" fontId="13" fillId="6" borderId="96" xfId="0" applyFont="1" applyFill="1" applyBorder="1" applyAlignment="1">
      <alignment vertical="center"/>
    </xf>
    <xf numFmtId="0" fontId="6" fillId="6" borderId="87" xfId="0" applyFont="1" applyFill="1" applyBorder="1" applyAlignment="1">
      <alignment horizontal="left" vertical="center"/>
    </xf>
    <xf numFmtId="0" fontId="6" fillId="6" borderId="88" xfId="0" applyFont="1" applyFill="1" applyBorder="1" applyAlignment="1">
      <alignment horizontal="center" vertical="center"/>
    </xf>
    <xf numFmtId="0" fontId="13" fillId="6" borderId="88" xfId="0" applyFont="1" applyFill="1" applyBorder="1" applyAlignment="1">
      <alignment vertical="center"/>
    </xf>
    <xf numFmtId="0" fontId="6" fillId="6" borderId="88" xfId="0" applyFont="1" applyFill="1" applyBorder="1" applyAlignment="1">
      <alignment horizontal="left" vertical="center"/>
    </xf>
    <xf numFmtId="0" fontId="6" fillId="6" borderId="73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left" vertical="center"/>
    </xf>
    <xf numFmtId="0" fontId="13" fillId="6" borderId="108" xfId="0" applyFont="1" applyFill="1" applyBorder="1" applyAlignment="1">
      <alignment vertical="center"/>
    </xf>
    <xf numFmtId="0" fontId="6" fillId="6" borderId="108" xfId="0" applyFont="1" applyFill="1" applyBorder="1" applyAlignment="1">
      <alignment vertical="center"/>
    </xf>
    <xf numFmtId="0" fontId="6" fillId="6" borderId="108" xfId="0" applyFont="1" applyFill="1" applyBorder="1" applyAlignment="1">
      <alignment horizontal="left" vertical="center"/>
    </xf>
    <xf numFmtId="0" fontId="13" fillId="6" borderId="14" xfId="0" applyFont="1" applyFill="1" applyBorder="1" applyAlignment="1">
      <alignment vertical="center"/>
    </xf>
    <xf numFmtId="0" fontId="13" fillId="6" borderId="47" xfId="0" applyFont="1" applyFill="1" applyBorder="1" applyAlignment="1">
      <alignment vertical="center"/>
    </xf>
    <xf numFmtId="0" fontId="6" fillId="6" borderId="79" xfId="0" applyFont="1" applyFill="1" applyBorder="1" applyAlignment="1">
      <alignment vertical="center"/>
    </xf>
    <xf numFmtId="0" fontId="6" fillId="6" borderId="84" xfId="0" applyFont="1" applyFill="1" applyBorder="1" applyAlignment="1">
      <alignment vertical="center"/>
    </xf>
    <xf numFmtId="0" fontId="13" fillId="6" borderId="67" xfId="0" applyFont="1" applyFill="1" applyBorder="1" applyAlignment="1">
      <alignment vertical="center"/>
    </xf>
    <xf numFmtId="0" fontId="13" fillId="6" borderId="73" xfId="0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61" xfId="0" applyFont="1" applyFill="1" applyBorder="1" applyAlignment="1">
      <alignment vertical="center"/>
    </xf>
    <xf numFmtId="0" fontId="6" fillId="6" borderId="60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0" fontId="13" fillId="6" borderId="18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7" fillId="6" borderId="9" xfId="0" applyFont="1" applyFill="1" applyBorder="1">
      <alignment vertical="center"/>
    </xf>
    <xf numFmtId="0" fontId="13" fillId="6" borderId="13" xfId="0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left" vertical="center" shrinkToFit="1"/>
    </xf>
    <xf numFmtId="0" fontId="6" fillId="6" borderId="0" xfId="0" applyFont="1" applyFill="1" applyBorder="1" applyAlignment="1">
      <alignment vertical="top"/>
    </xf>
    <xf numFmtId="0" fontId="6" fillId="6" borderId="99" xfId="0" applyFont="1" applyFill="1" applyBorder="1" applyAlignment="1">
      <alignment vertical="center"/>
    </xf>
    <xf numFmtId="0" fontId="6" fillId="6" borderId="100" xfId="0" applyFont="1" applyFill="1" applyBorder="1" applyAlignment="1">
      <alignment vertical="center"/>
    </xf>
    <xf numFmtId="0" fontId="6" fillId="6" borderId="15" xfId="0" applyFont="1" applyFill="1" applyBorder="1" applyAlignment="1">
      <alignment vertical="center" wrapText="1"/>
    </xf>
    <xf numFmtId="0" fontId="6" fillId="6" borderId="4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 shrinkToFit="1"/>
    </xf>
    <xf numFmtId="0" fontId="6" fillId="6" borderId="15" xfId="0" applyFont="1" applyFill="1" applyBorder="1" applyAlignment="1">
      <alignment vertical="top"/>
    </xf>
    <xf numFmtId="0" fontId="6" fillId="6" borderId="15" xfId="0" applyFont="1" applyFill="1" applyBorder="1" applyAlignment="1">
      <alignment horizontal="left" vertical="top" shrinkToFit="1"/>
    </xf>
    <xf numFmtId="0" fontId="6" fillId="6" borderId="47" xfId="0" applyFont="1" applyFill="1" applyBorder="1" applyAlignment="1">
      <alignment horizontal="left" vertical="center"/>
    </xf>
    <xf numFmtId="0" fontId="6" fillId="6" borderId="47" xfId="0" applyFont="1" applyFill="1" applyBorder="1" applyAlignment="1">
      <alignment vertical="center"/>
    </xf>
    <xf numFmtId="0" fontId="6" fillId="6" borderId="67" xfId="0" applyFont="1" applyFill="1" applyBorder="1" applyAlignment="1">
      <alignment vertical="center" shrinkToFit="1"/>
    </xf>
    <xf numFmtId="0" fontId="13" fillId="6" borderId="81" xfId="0" applyFont="1" applyFill="1" applyBorder="1" applyAlignment="1">
      <alignment vertical="center"/>
    </xf>
    <xf numFmtId="0" fontId="15" fillId="6" borderId="9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 shrinkToFit="1"/>
    </xf>
    <xf numFmtId="0" fontId="6" fillId="6" borderId="69" xfId="0" applyFont="1" applyFill="1" applyBorder="1" applyAlignment="1">
      <alignment horizontal="left" vertical="center" shrinkToFit="1"/>
    </xf>
    <xf numFmtId="0" fontId="6" fillId="6" borderId="64" xfId="0" applyFont="1" applyFill="1" applyBorder="1" applyAlignment="1">
      <alignment vertical="center" shrinkToFit="1"/>
    </xf>
    <xf numFmtId="0" fontId="6" fillId="6" borderId="64" xfId="0" applyFont="1" applyFill="1" applyBorder="1" applyAlignment="1">
      <alignment horizontal="left" vertical="center" shrinkToFit="1"/>
    </xf>
    <xf numFmtId="0" fontId="16" fillId="6" borderId="0" xfId="0" applyFont="1" applyFill="1" applyAlignment="1">
      <alignment vertical="center"/>
    </xf>
    <xf numFmtId="0" fontId="8" fillId="0" borderId="137" xfId="0" applyFont="1" applyFill="1" applyBorder="1" applyAlignment="1">
      <alignment vertical="top"/>
    </xf>
    <xf numFmtId="0" fontId="6" fillId="0" borderId="72" xfId="0" applyFont="1" applyFill="1" applyBorder="1" applyAlignment="1" applyProtection="1">
      <alignment vertical="top" wrapText="1"/>
      <protection locked="0"/>
    </xf>
    <xf numFmtId="0" fontId="4" fillId="0" borderId="138" xfId="0" applyFont="1" applyFill="1" applyBorder="1" applyAlignment="1">
      <alignment vertical="top"/>
    </xf>
    <xf numFmtId="0" fontId="6" fillId="0" borderId="41" xfId="0" applyFont="1" applyFill="1" applyBorder="1" applyAlignment="1" applyProtection="1">
      <alignment vertical="top" wrapText="1"/>
      <protection locked="0"/>
    </xf>
    <xf numFmtId="0" fontId="4" fillId="0" borderId="139" xfId="0" applyFont="1" applyFill="1" applyBorder="1" applyAlignment="1">
      <alignment vertical="top"/>
    </xf>
    <xf numFmtId="0" fontId="8" fillId="0" borderId="115" xfId="0" applyFont="1" applyFill="1" applyBorder="1" applyAlignment="1">
      <alignment horizontal="left" vertical="top"/>
    </xf>
    <xf numFmtId="0" fontId="6" fillId="0" borderId="43" xfId="0" applyFont="1" applyFill="1" applyBorder="1" applyAlignment="1" applyProtection="1">
      <alignment vertical="top" wrapText="1"/>
      <protection locked="0"/>
    </xf>
    <xf numFmtId="0" fontId="4" fillId="0" borderId="112" xfId="0" applyFont="1" applyFill="1" applyBorder="1" applyAlignment="1" applyProtection="1">
      <alignment horizontal="left" vertical="top" wrapText="1"/>
      <protection locked="0"/>
    </xf>
    <xf numFmtId="0" fontId="4" fillId="0" borderId="36" xfId="0" applyFont="1" applyFill="1" applyBorder="1" applyAlignment="1">
      <alignment vertical="top"/>
    </xf>
    <xf numFmtId="0" fontId="6" fillId="6" borderId="15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 shrinkToFit="1"/>
    </xf>
    <xf numFmtId="0" fontId="6" fillId="0" borderId="115" xfId="0" applyFont="1" applyFill="1" applyBorder="1" applyAlignment="1">
      <alignment horizontal="left" vertical="top" wrapText="1" shrinkToFit="1"/>
    </xf>
    <xf numFmtId="0" fontId="6" fillId="0" borderId="117" xfId="0" applyFont="1" applyFill="1" applyBorder="1" applyAlignment="1">
      <alignment horizontal="left" vertical="top" wrapText="1" shrinkToFit="1"/>
    </xf>
    <xf numFmtId="0" fontId="6" fillId="0" borderId="75" xfId="0" applyFont="1" applyFill="1" applyBorder="1" applyAlignment="1">
      <alignment horizontal="left" vertical="top" wrapText="1" shrinkToFit="1"/>
    </xf>
    <xf numFmtId="0" fontId="4" fillId="2" borderId="23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2" borderId="36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6" fillId="2" borderId="40" xfId="0" applyFont="1" applyFill="1" applyBorder="1" applyAlignment="1">
      <alignment horizontal="left" vertical="top"/>
    </xf>
    <xf numFmtId="0" fontId="6" fillId="2" borderId="35" xfId="0" applyFont="1" applyFill="1" applyBorder="1" applyAlignment="1">
      <alignment horizontal="left" vertical="top"/>
    </xf>
    <xf numFmtId="0" fontId="4" fillId="0" borderId="124" xfId="0" applyFont="1" applyBorder="1" applyAlignment="1">
      <alignment horizontal="left" vertical="top" wrapText="1"/>
    </xf>
    <xf numFmtId="0" fontId="4" fillId="0" borderId="125" xfId="0" applyFont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2" borderId="42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6" fillId="0" borderId="116" xfId="0" applyFont="1" applyFill="1" applyBorder="1" applyAlignment="1">
      <alignment horizontal="left" vertical="top" wrapText="1" shrinkToFit="1"/>
    </xf>
    <xf numFmtId="0" fontId="4" fillId="0" borderId="127" xfId="0" applyFont="1" applyBorder="1" applyAlignment="1">
      <alignment horizontal="left" vertical="top" wrapText="1"/>
    </xf>
    <xf numFmtId="0" fontId="4" fillId="0" borderId="124" xfId="0" applyFont="1" applyFill="1" applyBorder="1" applyAlignment="1">
      <alignment horizontal="left" vertical="top" wrapText="1"/>
    </xf>
    <xf numFmtId="0" fontId="4" fillId="0" borderId="125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6" fillId="0" borderId="116" xfId="0" applyFont="1" applyFill="1" applyBorder="1" applyAlignment="1">
      <alignment horizontal="center" vertical="top" wrapText="1" shrinkToFit="1"/>
    </xf>
    <xf numFmtId="0" fontId="6" fillId="0" borderId="24" xfId="0" applyFont="1" applyFill="1" applyBorder="1" applyAlignment="1">
      <alignment horizontal="center" vertical="top" wrapText="1" shrinkToFit="1"/>
    </xf>
    <xf numFmtId="0" fontId="6" fillId="2" borderId="36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/>
    </xf>
    <xf numFmtId="0" fontId="4" fillId="0" borderId="123" xfId="0" applyFont="1" applyBorder="1" applyAlignment="1">
      <alignment horizontal="left" vertical="top" wrapText="1"/>
    </xf>
    <xf numFmtId="0" fontId="4" fillId="0" borderId="127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center" vertical="center"/>
    </xf>
    <xf numFmtId="179" fontId="6" fillId="6" borderId="87" xfId="0" applyNumberFormat="1" applyFont="1" applyFill="1" applyBorder="1" applyAlignment="1">
      <alignment horizontal="center" vertical="center"/>
    </xf>
    <xf numFmtId="179" fontId="6" fillId="6" borderId="88" xfId="0" applyNumberFormat="1" applyFont="1" applyFill="1" applyBorder="1" applyAlignment="1">
      <alignment horizontal="center" vertical="center"/>
    </xf>
    <xf numFmtId="0" fontId="10" fillId="6" borderId="88" xfId="0" applyFont="1" applyFill="1" applyBorder="1" applyAlignment="1">
      <alignment horizontal="left" vertical="center"/>
    </xf>
    <xf numFmtId="0" fontId="10" fillId="6" borderId="84" xfId="0" applyFont="1" applyFill="1" applyBorder="1" applyAlignment="1">
      <alignment horizontal="left" vertical="center"/>
    </xf>
    <xf numFmtId="179" fontId="6" fillId="6" borderId="14" xfId="0" applyNumberFormat="1" applyFont="1" applyFill="1" applyBorder="1" applyAlignment="1">
      <alignment horizontal="center" vertical="center"/>
    </xf>
    <xf numFmtId="179" fontId="6" fillId="6" borderId="15" xfId="0" applyNumberFormat="1" applyFont="1" applyFill="1" applyBorder="1" applyAlignment="1">
      <alignment horizontal="center" vertical="center"/>
    </xf>
    <xf numFmtId="0" fontId="16" fillId="6" borderId="88" xfId="0" applyFont="1" applyFill="1" applyBorder="1" applyAlignment="1">
      <alignment horizontal="right" vertical="center"/>
    </xf>
    <xf numFmtId="0" fontId="16" fillId="6" borderId="84" xfId="0" applyFont="1" applyFill="1" applyBorder="1" applyAlignment="1">
      <alignment horizontal="right" vertical="center"/>
    </xf>
    <xf numFmtId="0" fontId="16" fillId="6" borderId="85" xfId="0" applyFont="1" applyFill="1" applyBorder="1" applyAlignment="1">
      <alignment horizontal="right" vertical="center"/>
    </xf>
    <xf numFmtId="0" fontId="16" fillId="6" borderId="86" xfId="0" applyFont="1" applyFill="1" applyBorder="1" applyAlignment="1">
      <alignment horizontal="right" vertical="center"/>
    </xf>
    <xf numFmtId="0" fontId="16" fillId="6" borderId="84" xfId="0" applyFont="1" applyFill="1" applyBorder="1" applyAlignment="1">
      <alignment horizontal="right" vertical="center" shrinkToFit="1"/>
    </xf>
    <xf numFmtId="0" fontId="16" fillId="6" borderId="85" xfId="0" applyFont="1" applyFill="1" applyBorder="1" applyAlignment="1">
      <alignment horizontal="right" vertical="center" shrinkToFit="1"/>
    </xf>
    <xf numFmtId="0" fontId="16" fillId="6" borderId="86" xfId="0" applyFont="1" applyFill="1" applyBorder="1" applyAlignment="1">
      <alignment horizontal="right" vertical="center" shrinkToFit="1"/>
    </xf>
    <xf numFmtId="0" fontId="10" fillId="6" borderId="87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2" fontId="6" fillId="6" borderId="87" xfId="0" applyNumberFormat="1" applyFont="1" applyFill="1" applyBorder="1" applyAlignment="1">
      <alignment horizontal="center" vertical="center"/>
    </xf>
    <xf numFmtId="2" fontId="6" fillId="6" borderId="88" xfId="0" applyNumberFormat="1" applyFont="1" applyFill="1" applyBorder="1" applyAlignment="1">
      <alignment horizontal="center" vertical="center"/>
    </xf>
    <xf numFmtId="0" fontId="6" fillId="6" borderId="87" xfId="0" applyFont="1" applyFill="1" applyBorder="1" applyAlignment="1">
      <alignment horizontal="center" vertical="center"/>
    </xf>
    <xf numFmtId="0" fontId="6" fillId="6" borderId="88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right" vertical="center"/>
    </xf>
    <xf numFmtId="0" fontId="16" fillId="6" borderId="16" xfId="0" applyFont="1" applyFill="1" applyBorder="1" applyAlignment="1">
      <alignment horizontal="right" vertical="center"/>
    </xf>
    <xf numFmtId="0" fontId="6" fillId="6" borderId="78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left" vertical="center" wrapText="1"/>
    </xf>
    <xf numFmtId="0" fontId="13" fillId="7" borderId="10" xfId="0" applyFont="1" applyFill="1" applyBorder="1" applyAlignment="1">
      <alignment horizontal="left" vertical="center" wrapText="1"/>
    </xf>
    <xf numFmtId="0" fontId="13" fillId="7" borderId="13" xfId="0" applyFont="1" applyFill="1" applyBorder="1" applyAlignment="1">
      <alignment horizontal="left" vertical="center" wrapText="1"/>
    </xf>
    <xf numFmtId="0" fontId="13" fillId="7" borderId="23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8" xfId="0" applyFont="1" applyFill="1" applyBorder="1" applyAlignment="1">
      <alignment horizontal="left" vertical="center" wrapText="1"/>
    </xf>
    <xf numFmtId="0" fontId="13" fillId="7" borderId="36" xfId="0" applyFont="1" applyFill="1" applyBorder="1" applyAlignment="1">
      <alignment horizontal="left" vertical="center" wrapText="1"/>
    </xf>
    <xf numFmtId="0" fontId="13" fillId="7" borderId="15" xfId="0" applyFont="1" applyFill="1" applyBorder="1" applyAlignment="1">
      <alignment horizontal="left" vertical="center" wrapText="1"/>
    </xf>
    <xf numFmtId="0" fontId="13" fillId="7" borderId="16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/>
    </xf>
    <xf numFmtId="180" fontId="6" fillId="6" borderId="9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01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vertical="center" wrapText="1"/>
    </xf>
    <xf numFmtId="0" fontId="15" fillId="6" borderId="101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79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center" shrinkToFit="1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42" xfId="0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6" fillId="7" borderId="23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center" vertical="center"/>
    </xf>
    <xf numFmtId="0" fontId="13" fillId="6" borderId="87" xfId="0" applyFont="1" applyFill="1" applyBorder="1" applyAlignment="1">
      <alignment horizontal="center" vertical="center"/>
    </xf>
    <xf numFmtId="0" fontId="13" fillId="6" borderId="88" xfId="0" applyFont="1" applyFill="1" applyBorder="1" applyAlignment="1">
      <alignment horizontal="center" vertical="center"/>
    </xf>
    <xf numFmtId="0" fontId="13" fillId="6" borderId="84" xfId="0" applyFont="1" applyFill="1" applyBorder="1" applyAlignment="1">
      <alignment horizontal="center" vertical="center"/>
    </xf>
    <xf numFmtId="0" fontId="13" fillId="6" borderId="81" xfId="0" applyFont="1" applyFill="1" applyBorder="1" applyAlignment="1">
      <alignment horizontal="center" vertical="center"/>
    </xf>
    <xf numFmtId="0" fontId="13" fillId="6" borderId="80" xfId="0" applyFont="1" applyFill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center"/>
    </xf>
    <xf numFmtId="0" fontId="13" fillId="7" borderId="51" xfId="0" applyFont="1" applyFill="1" applyBorder="1" applyAlignment="1">
      <alignment horizontal="right" vertical="center"/>
    </xf>
    <xf numFmtId="0" fontId="13" fillId="7" borderId="7" xfId="0" applyFont="1" applyFill="1" applyBorder="1" applyAlignment="1">
      <alignment horizontal="right" vertical="center"/>
    </xf>
    <xf numFmtId="0" fontId="13" fillId="7" borderId="52" xfId="0" applyFont="1" applyFill="1" applyBorder="1" applyAlignment="1">
      <alignment horizontal="right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6" fillId="7" borderId="42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56" fontId="13" fillId="6" borderId="64" xfId="0" applyNumberFormat="1" applyFont="1" applyFill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55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0" fontId="6" fillId="6" borderId="105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94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/>
    </xf>
    <xf numFmtId="0" fontId="16" fillId="6" borderId="47" xfId="0" applyFont="1" applyFill="1" applyBorder="1" applyAlignment="1">
      <alignment horizontal="right" vertical="center"/>
    </xf>
    <xf numFmtId="0" fontId="16" fillId="6" borderId="67" xfId="0" applyFont="1" applyFill="1" applyBorder="1" applyAlignment="1">
      <alignment horizontal="right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 shrinkToFit="1"/>
    </xf>
    <xf numFmtId="0" fontId="13" fillId="6" borderId="78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6" borderId="79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left" vertical="center"/>
    </xf>
    <xf numFmtId="0" fontId="13" fillId="7" borderId="10" xfId="0" applyFont="1" applyFill="1" applyBorder="1" applyAlignment="1">
      <alignment horizontal="left" vertical="center"/>
    </xf>
    <xf numFmtId="0" fontId="13" fillId="7" borderId="13" xfId="0" applyFont="1" applyFill="1" applyBorder="1" applyAlignment="1">
      <alignment horizontal="left" vertical="center"/>
    </xf>
    <xf numFmtId="0" fontId="13" fillId="7" borderId="23" xfId="0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left" vertical="center"/>
    </xf>
    <xf numFmtId="0" fontId="13" fillId="7" borderId="18" xfId="0" applyFont="1" applyFill="1" applyBorder="1" applyAlignment="1">
      <alignment horizontal="left" vertical="center"/>
    </xf>
    <xf numFmtId="0" fontId="13" fillId="7" borderId="36" xfId="0" applyFont="1" applyFill="1" applyBorder="1" applyAlignment="1">
      <alignment horizontal="left" vertical="center"/>
    </xf>
    <xf numFmtId="0" fontId="13" fillId="7" borderId="15" xfId="0" applyFont="1" applyFill="1" applyBorder="1" applyAlignment="1">
      <alignment horizontal="left" vertical="center"/>
    </xf>
    <xf numFmtId="0" fontId="13" fillId="7" borderId="16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6" fillId="6" borderId="19" xfId="0" applyFont="1" applyFill="1" applyBorder="1" applyAlignment="1">
      <alignment horizontal="right" vertical="center"/>
    </xf>
    <xf numFmtId="0" fontId="16" fillId="6" borderId="62" xfId="0" applyFont="1" applyFill="1" applyBorder="1" applyAlignment="1">
      <alignment horizontal="right" vertical="center"/>
    </xf>
    <xf numFmtId="0" fontId="6" fillId="7" borderId="23" xfId="0" applyFont="1" applyFill="1" applyBorder="1" applyAlignment="1">
      <alignment horizontal="left" vertical="center" shrinkToFit="1"/>
    </xf>
    <xf numFmtId="0" fontId="6" fillId="7" borderId="0" xfId="0" applyFont="1" applyFill="1" applyBorder="1" applyAlignment="1">
      <alignment horizontal="left" vertical="center" shrinkToFit="1"/>
    </xf>
    <xf numFmtId="0" fontId="6" fillId="7" borderId="18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center" vertical="center"/>
    </xf>
    <xf numFmtId="0" fontId="6" fillId="7" borderId="105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3" fillId="7" borderId="65" xfId="0" applyFont="1" applyFill="1" applyBorder="1" applyAlignment="1">
      <alignment horizontal="left" vertical="center"/>
    </xf>
    <xf numFmtId="0" fontId="13" fillId="7" borderId="58" xfId="0" applyFont="1" applyFill="1" applyBorder="1" applyAlignment="1">
      <alignment horizontal="left" vertical="center"/>
    </xf>
    <xf numFmtId="0" fontId="13" fillId="7" borderId="66" xfId="0" applyFont="1" applyFill="1" applyBorder="1" applyAlignment="1">
      <alignment horizontal="left" vertical="center"/>
    </xf>
    <xf numFmtId="0" fontId="6" fillId="7" borderId="42" xfId="0" applyFont="1" applyFill="1" applyBorder="1" applyAlignment="1">
      <alignment horizontal="center" vertical="center" shrinkToFit="1"/>
    </xf>
    <xf numFmtId="0" fontId="6" fillId="7" borderId="10" xfId="0" applyFont="1" applyFill="1" applyBorder="1" applyAlignment="1">
      <alignment horizontal="center" vertical="center" shrinkToFit="1"/>
    </xf>
    <xf numFmtId="0" fontId="6" fillId="7" borderId="13" xfId="0" applyFont="1" applyFill="1" applyBorder="1" applyAlignment="1">
      <alignment horizontal="center" vertical="center" shrinkToFit="1"/>
    </xf>
    <xf numFmtId="0" fontId="6" fillId="6" borderId="17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6" fillId="7" borderId="42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16" fillId="6" borderId="79" xfId="0" applyFont="1" applyFill="1" applyBorder="1" applyAlignment="1">
      <alignment horizontal="right" vertical="center"/>
    </xf>
    <xf numFmtId="0" fontId="6" fillId="6" borderId="94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10" fillId="6" borderId="78" xfId="0" applyFont="1" applyFill="1" applyBorder="1" applyAlignment="1">
      <alignment horizontal="left" vertical="center"/>
    </xf>
    <xf numFmtId="0" fontId="10" fillId="6" borderId="47" xfId="0" applyFont="1" applyFill="1" applyBorder="1" applyAlignment="1">
      <alignment horizontal="left" vertical="center"/>
    </xf>
    <xf numFmtId="0" fontId="10" fillId="6" borderId="79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82" xfId="0" applyFont="1" applyFill="1" applyBorder="1" applyAlignment="1">
      <alignment horizontal="center" vertical="center"/>
    </xf>
    <xf numFmtId="0" fontId="6" fillId="7" borderId="83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left" vertical="center"/>
    </xf>
    <xf numFmtId="0" fontId="6" fillId="7" borderId="18" xfId="0" applyFont="1" applyFill="1" applyBorder="1" applyAlignment="1">
      <alignment horizontal="left" vertical="center"/>
    </xf>
    <xf numFmtId="0" fontId="6" fillId="7" borderId="16" xfId="0" applyFont="1" applyFill="1" applyBorder="1" applyAlignment="1">
      <alignment horizontal="left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5" fillId="7" borderId="51" xfId="0" applyFont="1" applyFill="1" applyBorder="1" applyAlignment="1">
      <alignment horizontal="center" vertical="center" shrinkToFit="1"/>
    </xf>
    <xf numFmtId="0" fontId="15" fillId="7" borderId="7" xfId="0" applyFont="1" applyFill="1" applyBorder="1" applyAlignment="1">
      <alignment horizontal="center" vertical="center" shrinkToFit="1"/>
    </xf>
    <xf numFmtId="0" fontId="15" fillId="7" borderId="59" xfId="0" applyFont="1" applyFill="1" applyBorder="1" applyAlignment="1">
      <alignment horizontal="center" vertical="center" shrinkToFit="1"/>
    </xf>
    <xf numFmtId="0" fontId="15" fillId="7" borderId="11" xfId="0" applyFont="1" applyFill="1" applyBorder="1" applyAlignment="1">
      <alignment horizontal="center" vertical="center" shrinkToFit="1"/>
    </xf>
    <xf numFmtId="0" fontId="6" fillId="0" borderId="83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shrinkToFit="1"/>
    </xf>
    <xf numFmtId="0" fontId="6" fillId="6" borderId="11" xfId="0" applyFont="1" applyFill="1" applyBorder="1" applyAlignment="1">
      <alignment horizontal="center" vertical="center" shrinkToFit="1"/>
    </xf>
    <xf numFmtId="0" fontId="6" fillId="6" borderId="9" xfId="0" applyFont="1" applyFill="1" applyBorder="1" applyAlignment="1">
      <alignment horizontal="left" vertical="center"/>
    </xf>
    <xf numFmtId="176" fontId="13" fillId="6" borderId="0" xfId="0" applyNumberFormat="1" applyFont="1" applyFill="1" applyAlignment="1">
      <alignment horizontal="distributed" vertical="center"/>
    </xf>
    <xf numFmtId="176" fontId="13" fillId="6" borderId="0" xfId="0" applyNumberFormat="1" applyFont="1" applyFill="1" applyAlignment="1">
      <alignment horizontal="left" vertical="center"/>
    </xf>
    <xf numFmtId="176" fontId="6" fillId="6" borderId="0" xfId="0" applyNumberFormat="1" applyFont="1" applyFill="1" applyAlignment="1">
      <alignment horizontal="left" vertical="center"/>
    </xf>
    <xf numFmtId="0" fontId="13" fillId="7" borderId="42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left" vertical="center" shrinkToFit="1"/>
    </xf>
    <xf numFmtId="0" fontId="13" fillId="6" borderId="9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 shrinkToFit="1"/>
    </xf>
    <xf numFmtId="0" fontId="6" fillId="6" borderId="44" xfId="0" applyFont="1" applyFill="1" applyBorder="1" applyAlignment="1">
      <alignment horizontal="left" vertical="center" shrinkToFit="1"/>
    </xf>
    <xf numFmtId="0" fontId="13" fillId="6" borderId="56" xfId="0" applyFont="1" applyFill="1" applyBorder="1" applyAlignment="1">
      <alignment horizontal="left" vertical="center" shrinkToFit="1"/>
    </xf>
    <xf numFmtId="0" fontId="6" fillId="6" borderId="14" xfId="0" applyFont="1" applyFill="1" applyBorder="1" applyAlignment="1">
      <alignment horizontal="right" vertical="center"/>
    </xf>
    <xf numFmtId="0" fontId="6" fillId="6" borderId="15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left" vertical="center" shrinkToFit="1"/>
    </xf>
    <xf numFmtId="0" fontId="6" fillId="7" borderId="65" xfId="0" applyFont="1" applyFill="1" applyBorder="1" applyAlignment="1">
      <alignment horizontal="left" vertical="center"/>
    </xf>
    <xf numFmtId="0" fontId="6" fillId="7" borderId="58" xfId="0" applyFont="1" applyFill="1" applyBorder="1" applyAlignment="1">
      <alignment horizontal="left" vertical="center"/>
    </xf>
    <xf numFmtId="0" fontId="6" fillId="7" borderId="66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/>
    </xf>
    <xf numFmtId="0" fontId="13" fillId="7" borderId="48" xfId="0" applyFont="1" applyFill="1" applyBorder="1" applyAlignment="1">
      <alignment horizontal="center" vertical="center"/>
    </xf>
    <xf numFmtId="0" fontId="13" fillId="7" borderId="49" xfId="0" applyFont="1" applyFill="1" applyBorder="1" applyAlignment="1">
      <alignment horizontal="center" vertical="center"/>
    </xf>
    <xf numFmtId="0" fontId="13" fillId="7" borderId="51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7" borderId="54" xfId="0" applyFont="1" applyFill="1" applyBorder="1" applyAlignment="1">
      <alignment horizontal="center" vertical="center"/>
    </xf>
    <xf numFmtId="0" fontId="13" fillId="6" borderId="64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0" fontId="13" fillId="6" borderId="49" xfId="0" applyFont="1" applyFill="1" applyBorder="1" applyAlignment="1">
      <alignment horizontal="left" vertical="center" shrinkToFit="1"/>
    </xf>
    <xf numFmtId="0" fontId="13" fillId="6" borderId="50" xfId="0" applyFont="1" applyFill="1" applyBorder="1" applyAlignment="1">
      <alignment horizontal="left" vertical="center" shrinkToFit="1"/>
    </xf>
    <xf numFmtId="0" fontId="13" fillId="6" borderId="7" xfId="0" applyFont="1" applyFill="1" applyBorder="1" applyAlignment="1">
      <alignment horizontal="left" vertical="center" shrinkToFit="1"/>
    </xf>
    <xf numFmtId="0" fontId="13" fillId="6" borderId="52" xfId="0" applyFont="1" applyFill="1" applyBorder="1" applyAlignment="1">
      <alignment horizontal="left" vertical="center" shrinkToFit="1"/>
    </xf>
    <xf numFmtId="0" fontId="13" fillId="6" borderId="55" xfId="0" applyFont="1" applyFill="1" applyBorder="1" applyAlignment="1">
      <alignment horizontal="left" vertical="center" shrinkToFit="1"/>
    </xf>
    <xf numFmtId="0" fontId="13" fillId="6" borderId="57" xfId="0" applyFont="1" applyFill="1" applyBorder="1" applyAlignment="1">
      <alignment horizontal="left" vertical="center" shrinkToFit="1"/>
    </xf>
    <xf numFmtId="0" fontId="6" fillId="6" borderId="12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6" fillId="6" borderId="0" xfId="0" applyFont="1" applyFill="1" applyBorder="1" applyAlignment="1">
      <alignment horizontal="center" vertical="center" shrinkToFit="1"/>
    </xf>
    <xf numFmtId="0" fontId="6" fillId="6" borderId="14" xfId="0" applyFont="1" applyFill="1" applyBorder="1" applyAlignment="1">
      <alignment horizontal="center" vertical="center" shrinkToFit="1"/>
    </xf>
    <xf numFmtId="0" fontId="6" fillId="7" borderId="1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 wrapText="1"/>
    </xf>
    <xf numFmtId="0" fontId="6" fillId="6" borderId="61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right" vertical="center"/>
    </xf>
    <xf numFmtId="0" fontId="6" fillId="6" borderId="10" xfId="0" applyFont="1" applyFill="1" applyBorder="1" applyAlignment="1">
      <alignment horizontal="right" vertical="center"/>
    </xf>
    <xf numFmtId="0" fontId="6" fillId="6" borderId="17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6" fillId="0" borderId="61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51" xfId="0" applyFont="1" applyFill="1" applyBorder="1" applyAlignment="1">
      <alignment horizontal="center" vertical="center" wrapText="1"/>
    </xf>
    <xf numFmtId="0" fontId="6" fillId="7" borderId="104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7" borderId="102" xfId="0" applyFont="1" applyFill="1" applyBorder="1" applyAlignment="1">
      <alignment horizontal="center" vertical="center"/>
    </xf>
    <xf numFmtId="0" fontId="6" fillId="7" borderId="103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13" fillId="6" borderId="64" xfId="0" applyFont="1" applyFill="1" applyBorder="1" applyAlignment="1">
      <alignment horizontal="left" vertical="center" wrapText="1"/>
    </xf>
    <xf numFmtId="0" fontId="13" fillId="6" borderId="70" xfId="0" applyFont="1" applyFill="1" applyBorder="1" applyAlignment="1">
      <alignment horizontal="left" vertical="center" wrapText="1"/>
    </xf>
    <xf numFmtId="0" fontId="6" fillId="6" borderId="47" xfId="0" applyFont="1" applyFill="1" applyBorder="1" applyAlignment="1">
      <alignment horizontal="center" vertical="center" shrinkToFi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shrinkToFit="1"/>
    </xf>
    <xf numFmtId="0" fontId="15" fillId="5" borderId="9" xfId="0" applyFont="1" applyFill="1" applyBorder="1" applyAlignment="1">
      <alignment horizontal="center" vertical="center" shrinkToFit="1"/>
    </xf>
    <xf numFmtId="0" fontId="15" fillId="5" borderId="3" xfId="0" applyFont="1" applyFill="1" applyBorder="1" applyAlignment="1">
      <alignment horizontal="center" vertical="center" shrinkToFi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15" fillId="6" borderId="44" xfId="0" applyFont="1" applyFill="1" applyBorder="1" applyAlignment="1">
      <alignment horizontal="left" vertical="center" wrapText="1"/>
    </xf>
    <xf numFmtId="0" fontId="6" fillId="7" borderId="63" xfId="0" applyFont="1" applyFill="1" applyBorder="1" applyAlignment="1">
      <alignment horizontal="left" vertical="center"/>
    </xf>
    <xf numFmtId="0" fontId="6" fillId="7" borderId="64" xfId="0" applyFont="1" applyFill="1" applyBorder="1" applyAlignment="1">
      <alignment horizontal="left" vertical="center"/>
    </xf>
    <xf numFmtId="0" fontId="6" fillId="7" borderId="68" xfId="0" applyFont="1" applyFill="1" applyBorder="1" applyAlignment="1">
      <alignment horizontal="left" vertical="center"/>
    </xf>
    <xf numFmtId="0" fontId="13" fillId="6" borderId="12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60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 wrapText="1"/>
    </xf>
    <xf numFmtId="0" fontId="13" fillId="6" borderId="15" xfId="0" applyFont="1" applyFill="1" applyBorder="1" applyAlignment="1">
      <alignment horizontal="left" vertical="center" wrapText="1"/>
    </xf>
    <xf numFmtId="0" fontId="13" fillId="6" borderId="61" xfId="0" applyFont="1" applyFill="1" applyBorder="1" applyAlignment="1">
      <alignment horizontal="left" vertical="center" wrapText="1"/>
    </xf>
    <xf numFmtId="0" fontId="6" fillId="6" borderId="64" xfId="0" applyFont="1" applyFill="1" applyBorder="1" applyAlignment="1">
      <alignment horizontal="left" vertical="center" shrinkToFit="1"/>
    </xf>
    <xf numFmtId="0" fontId="6" fillId="7" borderId="51" xfId="0" applyFont="1" applyFill="1" applyBorder="1" applyAlignment="1">
      <alignment horizontal="center" vertical="center"/>
    </xf>
    <xf numFmtId="0" fontId="6" fillId="7" borderId="52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textRotation="255"/>
    </xf>
    <xf numFmtId="0" fontId="6" fillId="7" borderId="10" xfId="0" applyFont="1" applyFill="1" applyBorder="1" applyAlignment="1">
      <alignment horizontal="center" vertical="center" textRotation="255"/>
    </xf>
    <xf numFmtId="0" fontId="6" fillId="7" borderId="13" xfId="0" applyFont="1" applyFill="1" applyBorder="1" applyAlignment="1">
      <alignment horizontal="center" vertical="center" textRotation="255"/>
    </xf>
    <xf numFmtId="0" fontId="6" fillId="7" borderId="17" xfId="0" applyFont="1" applyFill="1" applyBorder="1" applyAlignment="1">
      <alignment horizontal="center" vertical="center" textRotation="255"/>
    </xf>
    <xf numFmtId="0" fontId="6" fillId="7" borderId="0" xfId="0" applyFont="1" applyFill="1" applyBorder="1" applyAlignment="1">
      <alignment horizontal="center" vertical="center" textRotation="255"/>
    </xf>
    <xf numFmtId="0" fontId="6" fillId="7" borderId="18" xfId="0" applyFont="1" applyFill="1" applyBorder="1" applyAlignment="1">
      <alignment horizontal="center" vertical="center" textRotation="255"/>
    </xf>
    <xf numFmtId="0" fontId="6" fillId="7" borderId="14" xfId="0" applyFont="1" applyFill="1" applyBorder="1" applyAlignment="1">
      <alignment horizontal="center" vertical="center" textRotation="255"/>
    </xf>
    <xf numFmtId="0" fontId="6" fillId="7" borderId="15" xfId="0" applyFont="1" applyFill="1" applyBorder="1" applyAlignment="1">
      <alignment horizontal="center" vertical="center" textRotation="255"/>
    </xf>
    <xf numFmtId="0" fontId="6" fillId="7" borderId="16" xfId="0" applyFont="1" applyFill="1" applyBorder="1" applyAlignment="1">
      <alignment horizontal="center" vertical="center" textRotation="255"/>
    </xf>
    <xf numFmtId="0" fontId="6" fillId="7" borderId="8" xfId="0" applyFont="1" applyFill="1" applyBorder="1" applyAlignment="1">
      <alignment horizontal="center" vertical="center" shrinkToFit="1"/>
    </xf>
    <xf numFmtId="0" fontId="6" fillId="7" borderId="9" xfId="0" applyFont="1" applyFill="1" applyBorder="1" applyAlignment="1">
      <alignment horizontal="center" vertical="center" shrinkToFit="1"/>
    </xf>
    <xf numFmtId="0" fontId="6" fillId="7" borderId="3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44" xfId="0" applyFont="1" applyFill="1" applyBorder="1" applyAlignment="1">
      <alignment horizontal="left" vertical="center" shrinkToFit="1"/>
    </xf>
    <xf numFmtId="0" fontId="6" fillId="6" borderId="8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center" vertical="center" shrinkToFit="1"/>
    </xf>
    <xf numFmtId="0" fontId="13" fillId="6" borderId="44" xfId="0" applyFont="1" applyFill="1" applyBorder="1" applyAlignment="1">
      <alignment horizontal="left" vertical="center" shrinkToFit="1"/>
    </xf>
    <xf numFmtId="0" fontId="6" fillId="0" borderId="67" xfId="0" applyFont="1" applyFill="1" applyBorder="1" applyAlignment="1">
      <alignment horizontal="center" vertical="center"/>
    </xf>
    <xf numFmtId="0" fontId="6" fillId="7" borderId="62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left" vertical="center" shrinkToFit="1"/>
    </xf>
    <xf numFmtId="0" fontId="13" fillId="6" borderId="7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6" fillId="7" borderId="69" xfId="0" applyFont="1" applyFill="1" applyBorder="1" applyAlignment="1">
      <alignment horizontal="center" vertical="center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68" xfId="0" applyFont="1" applyFill="1" applyBorder="1" applyAlignment="1">
      <alignment horizontal="center" vertical="center" wrapText="1"/>
    </xf>
  </cellXfs>
  <cellStyles count="1">
    <cellStyle name="標準" xfId="0" builtinId="0"/>
  </cellStyles>
  <dxfs count="92"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20651875362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2065187536243"/>
        </patternFill>
      </fill>
    </dxf>
    <dxf>
      <fill>
        <patternFill patternType="solid">
          <fgColor theme="0"/>
          <bgColor theme="8" tint="0.799920651875362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26</xdr:row>
      <xdr:rowOff>104775</xdr:rowOff>
    </xdr:from>
    <xdr:to>
      <xdr:col>23</xdr:col>
      <xdr:colOff>66675</xdr:colOff>
      <xdr:row>27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90575" y="5133975"/>
          <a:ext cx="1028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一部委託含む。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38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" sqref="D1"/>
    </sheetView>
  </sheetViews>
  <sheetFormatPr defaultColWidth="9" defaultRowHeight="13.5" x14ac:dyDescent="0.15"/>
  <cols>
    <col min="1" max="1" width="4.5" style="19" customWidth="1"/>
    <col min="2" max="2" width="23.625" style="20" customWidth="1"/>
    <col min="3" max="3" width="23.625" style="21" customWidth="1"/>
    <col min="4" max="4" width="23.625" style="5" customWidth="1"/>
    <col min="5" max="5" width="8.5" style="43" bestFit="1" customWidth="1"/>
    <col min="6" max="6" width="30.625" style="44" customWidth="1"/>
    <col min="7" max="16384" width="9" style="3"/>
  </cols>
  <sheetData>
    <row r="1" spans="1:6" x14ac:dyDescent="0.15">
      <c r="A1" s="160" t="s">
        <v>4</v>
      </c>
      <c r="B1" s="120" t="s">
        <v>2</v>
      </c>
      <c r="C1" s="121" t="s">
        <v>3</v>
      </c>
      <c r="D1" s="103" t="s">
        <v>0</v>
      </c>
      <c r="E1" s="122" t="s">
        <v>87</v>
      </c>
      <c r="F1" s="123" t="s">
        <v>1</v>
      </c>
    </row>
    <row r="2" spans="1:6" x14ac:dyDescent="0.15">
      <c r="A2" s="164">
        <v>1</v>
      </c>
      <c r="B2" s="115" t="s">
        <v>284</v>
      </c>
      <c r="C2" s="77" t="s">
        <v>284</v>
      </c>
      <c r="D2" s="166"/>
      <c r="E2" s="167" t="s">
        <v>89</v>
      </c>
      <c r="F2" s="142" t="s">
        <v>115</v>
      </c>
    </row>
    <row r="3" spans="1:6" x14ac:dyDescent="0.15">
      <c r="A3" s="159">
        <v>2</v>
      </c>
      <c r="B3" s="303" t="s">
        <v>51</v>
      </c>
      <c r="C3" s="15" t="s">
        <v>5</v>
      </c>
      <c r="D3" s="85"/>
      <c r="E3" s="6" t="s">
        <v>89</v>
      </c>
      <c r="F3" s="165"/>
    </row>
    <row r="4" spans="1:6" x14ac:dyDescent="0.15">
      <c r="A4" s="124">
        <v>3</v>
      </c>
      <c r="B4" s="303"/>
      <c r="C4" s="15" t="s">
        <v>205</v>
      </c>
      <c r="D4" s="85"/>
      <c r="E4" s="6" t="s">
        <v>89</v>
      </c>
      <c r="F4" s="125"/>
    </row>
    <row r="5" spans="1:6" x14ac:dyDescent="0.15">
      <c r="A5" s="124">
        <v>4</v>
      </c>
      <c r="B5" s="303"/>
      <c r="C5" s="4" t="s">
        <v>206</v>
      </c>
      <c r="D5" s="86"/>
      <c r="E5" s="7" t="s">
        <v>89</v>
      </c>
      <c r="F5" s="125"/>
    </row>
    <row r="6" spans="1:6" x14ac:dyDescent="0.15">
      <c r="A6" s="124">
        <v>5</v>
      </c>
      <c r="B6" s="303"/>
      <c r="C6" s="4" t="s">
        <v>285</v>
      </c>
      <c r="D6" s="86"/>
      <c r="E6" s="7" t="s">
        <v>89</v>
      </c>
      <c r="F6" s="125"/>
    </row>
    <row r="7" spans="1:6" x14ac:dyDescent="0.15">
      <c r="A7" s="124">
        <v>6</v>
      </c>
      <c r="B7" s="303"/>
      <c r="C7" s="4" t="s">
        <v>286</v>
      </c>
      <c r="D7" s="86"/>
      <c r="E7" s="7" t="s">
        <v>89</v>
      </c>
      <c r="F7" s="125"/>
    </row>
    <row r="8" spans="1:6" x14ac:dyDescent="0.15">
      <c r="A8" s="124">
        <v>7</v>
      </c>
      <c r="B8" s="303"/>
      <c r="C8" s="4" t="s">
        <v>541</v>
      </c>
      <c r="D8" s="86"/>
      <c r="E8" s="7" t="s">
        <v>89</v>
      </c>
      <c r="F8" s="125" t="s">
        <v>563</v>
      </c>
    </row>
    <row r="9" spans="1:6" x14ac:dyDescent="0.15">
      <c r="A9" s="124">
        <v>8</v>
      </c>
      <c r="B9" s="303"/>
      <c r="C9" s="4" t="s">
        <v>287</v>
      </c>
      <c r="D9" s="86"/>
      <c r="E9" s="7" t="s">
        <v>89</v>
      </c>
      <c r="F9" s="313" t="s">
        <v>90</v>
      </c>
    </row>
    <row r="10" spans="1:6" x14ac:dyDescent="0.15">
      <c r="A10" s="145">
        <v>9</v>
      </c>
      <c r="B10" s="304"/>
      <c r="C10" s="11" t="s">
        <v>288</v>
      </c>
      <c r="D10" s="87"/>
      <c r="E10" s="8" t="s">
        <v>89</v>
      </c>
      <c r="F10" s="314"/>
    </row>
    <row r="11" spans="1:6" x14ac:dyDescent="0.15">
      <c r="A11" s="159">
        <v>10</v>
      </c>
      <c r="B11" s="319" t="s">
        <v>370</v>
      </c>
      <c r="C11" s="49" t="s">
        <v>370</v>
      </c>
      <c r="D11" s="85"/>
      <c r="E11" s="6" t="s">
        <v>88</v>
      </c>
      <c r="F11" s="125"/>
    </row>
    <row r="12" spans="1:6" x14ac:dyDescent="0.15">
      <c r="A12" s="145">
        <v>11</v>
      </c>
      <c r="B12" s="304"/>
      <c r="C12" s="76" t="s">
        <v>372</v>
      </c>
      <c r="D12" s="87"/>
      <c r="E12" s="8" t="s">
        <v>89</v>
      </c>
      <c r="F12" s="130"/>
    </row>
    <row r="13" spans="1:6" x14ac:dyDescent="0.15">
      <c r="A13" s="159">
        <v>12</v>
      </c>
      <c r="B13" s="303" t="s">
        <v>540</v>
      </c>
      <c r="C13" s="49" t="s">
        <v>570</v>
      </c>
      <c r="D13" s="85"/>
      <c r="E13" s="6" t="s">
        <v>73</v>
      </c>
      <c r="F13" s="125"/>
    </row>
    <row r="14" spans="1:6" x14ac:dyDescent="0.15">
      <c r="A14" s="124">
        <v>13</v>
      </c>
      <c r="B14" s="303"/>
      <c r="C14" s="53" t="s">
        <v>571</v>
      </c>
      <c r="D14" s="86"/>
      <c r="E14" s="7" t="s">
        <v>73</v>
      </c>
      <c r="F14" s="125"/>
    </row>
    <row r="15" spans="1:6" x14ac:dyDescent="0.15">
      <c r="A15" s="124">
        <v>14</v>
      </c>
      <c r="B15" s="303"/>
      <c r="C15" s="53" t="s">
        <v>572</v>
      </c>
      <c r="D15" s="86"/>
      <c r="E15" s="7" t="s">
        <v>73</v>
      </c>
      <c r="F15" s="125"/>
    </row>
    <row r="16" spans="1:6" x14ac:dyDescent="0.15">
      <c r="A16" s="124">
        <v>15</v>
      </c>
      <c r="B16" s="303"/>
      <c r="C16" s="53" t="s">
        <v>573</v>
      </c>
      <c r="D16" s="86"/>
      <c r="E16" s="7" t="s">
        <v>73</v>
      </c>
      <c r="F16" s="125"/>
    </row>
    <row r="17" spans="1:6" x14ac:dyDescent="0.15">
      <c r="A17" s="145">
        <v>16</v>
      </c>
      <c r="B17" s="306"/>
      <c r="C17" s="63" t="s">
        <v>574</v>
      </c>
      <c r="D17" s="87"/>
      <c r="E17" s="8" t="s">
        <v>89</v>
      </c>
      <c r="F17" s="127" t="s">
        <v>91</v>
      </c>
    </row>
    <row r="18" spans="1:6" x14ac:dyDescent="0.15">
      <c r="A18" s="159">
        <v>17</v>
      </c>
      <c r="B18" s="319" t="s">
        <v>512</v>
      </c>
      <c r="C18" s="15" t="s">
        <v>54</v>
      </c>
      <c r="D18" s="85"/>
      <c r="E18" s="6" t="s">
        <v>73</v>
      </c>
      <c r="F18" s="125"/>
    </row>
    <row r="19" spans="1:6" x14ac:dyDescent="0.15">
      <c r="A19" s="124">
        <v>18</v>
      </c>
      <c r="B19" s="303"/>
      <c r="C19" s="4" t="s">
        <v>322</v>
      </c>
      <c r="D19" s="85"/>
      <c r="E19" s="7" t="s">
        <v>328</v>
      </c>
      <c r="F19" s="125"/>
    </row>
    <row r="20" spans="1:6" x14ac:dyDescent="0.15">
      <c r="A20" s="124">
        <v>19</v>
      </c>
      <c r="B20" s="303"/>
      <c r="C20" s="4" t="s">
        <v>323</v>
      </c>
      <c r="D20" s="85"/>
      <c r="E20" s="7" t="s">
        <v>89</v>
      </c>
      <c r="F20" s="125"/>
    </row>
    <row r="21" spans="1:6" x14ac:dyDescent="0.15">
      <c r="A21" s="124">
        <v>20</v>
      </c>
      <c r="B21" s="303"/>
      <c r="C21" s="4" t="s">
        <v>458</v>
      </c>
      <c r="D21" s="86"/>
      <c r="E21" s="7" t="s">
        <v>89</v>
      </c>
      <c r="F21" s="125"/>
    </row>
    <row r="22" spans="1:6" x14ac:dyDescent="0.15">
      <c r="A22" s="124">
        <v>21</v>
      </c>
      <c r="B22" s="303"/>
      <c r="C22" s="4" t="s">
        <v>459</v>
      </c>
      <c r="D22" s="86"/>
      <c r="E22" s="7" t="s">
        <v>89</v>
      </c>
      <c r="F22" s="125"/>
    </row>
    <row r="23" spans="1:6" x14ac:dyDescent="0.15">
      <c r="A23" s="145">
        <v>22</v>
      </c>
      <c r="B23" s="303"/>
      <c r="C23" s="11" t="s">
        <v>460</v>
      </c>
      <c r="D23" s="87"/>
      <c r="E23" s="8" t="s">
        <v>89</v>
      </c>
      <c r="F23" s="125"/>
    </row>
    <row r="24" spans="1:6" x14ac:dyDescent="0.15">
      <c r="A24" s="159">
        <v>23</v>
      </c>
      <c r="B24" s="319" t="s">
        <v>554</v>
      </c>
      <c r="C24" s="15" t="s">
        <v>575</v>
      </c>
      <c r="D24" s="85"/>
      <c r="E24" s="6" t="s">
        <v>73</v>
      </c>
      <c r="F24" s="128"/>
    </row>
    <row r="25" spans="1:6" x14ac:dyDescent="0.15">
      <c r="A25" s="124">
        <v>24</v>
      </c>
      <c r="B25" s="303"/>
      <c r="C25" s="4" t="s">
        <v>55</v>
      </c>
      <c r="D25" s="86"/>
      <c r="E25" s="7" t="s">
        <v>89</v>
      </c>
      <c r="F25" s="125" t="s">
        <v>92</v>
      </c>
    </row>
    <row r="26" spans="1:6" x14ac:dyDescent="0.15">
      <c r="A26" s="124">
        <v>25</v>
      </c>
      <c r="B26" s="306"/>
      <c r="C26" s="4" t="s">
        <v>207</v>
      </c>
      <c r="D26" s="86"/>
      <c r="E26" s="6" t="s">
        <v>73</v>
      </c>
      <c r="F26" s="125"/>
    </row>
    <row r="27" spans="1:6" x14ac:dyDescent="0.15">
      <c r="A27" s="124">
        <v>26</v>
      </c>
      <c r="B27" s="305" t="s">
        <v>556</v>
      </c>
      <c r="C27" s="4" t="s">
        <v>7</v>
      </c>
      <c r="D27" s="86"/>
      <c r="E27" s="7" t="s">
        <v>73</v>
      </c>
      <c r="F27" s="315" t="s">
        <v>93</v>
      </c>
    </row>
    <row r="28" spans="1:6" x14ac:dyDescent="0.15">
      <c r="A28" s="124">
        <v>27</v>
      </c>
      <c r="B28" s="303"/>
      <c r="C28" s="4" t="s">
        <v>131</v>
      </c>
      <c r="D28" s="86"/>
      <c r="E28" s="7" t="s">
        <v>73</v>
      </c>
      <c r="F28" s="315"/>
    </row>
    <row r="29" spans="1:6" x14ac:dyDescent="0.15">
      <c r="A29" s="124">
        <v>28</v>
      </c>
      <c r="B29" s="303"/>
      <c r="C29" s="4" t="s">
        <v>289</v>
      </c>
      <c r="D29" s="86"/>
      <c r="E29" s="7" t="s">
        <v>73</v>
      </c>
      <c r="F29" s="315"/>
    </row>
    <row r="30" spans="1:6" x14ac:dyDescent="0.15">
      <c r="A30" s="124">
        <v>29</v>
      </c>
      <c r="B30" s="303"/>
      <c r="C30" s="4" t="s">
        <v>382</v>
      </c>
      <c r="D30" s="86"/>
      <c r="E30" s="7" t="s">
        <v>73</v>
      </c>
      <c r="F30" s="315"/>
    </row>
    <row r="31" spans="1:6" x14ac:dyDescent="0.15">
      <c r="A31" s="124">
        <v>30</v>
      </c>
      <c r="B31" s="303"/>
      <c r="C31" s="4" t="s">
        <v>381</v>
      </c>
      <c r="D31" s="86"/>
      <c r="E31" s="7" t="s">
        <v>73</v>
      </c>
      <c r="F31" s="315"/>
    </row>
    <row r="32" spans="1:6" x14ac:dyDescent="0.15">
      <c r="A32" s="124">
        <v>31</v>
      </c>
      <c r="B32" s="303"/>
      <c r="C32" s="4" t="s">
        <v>383</v>
      </c>
      <c r="D32" s="86"/>
      <c r="E32" s="7" t="s">
        <v>73</v>
      </c>
      <c r="F32" s="315"/>
    </row>
    <row r="33" spans="1:6" x14ac:dyDescent="0.15">
      <c r="A33" s="124">
        <v>32</v>
      </c>
      <c r="B33" s="303"/>
      <c r="C33" s="4" t="s">
        <v>384</v>
      </c>
      <c r="D33" s="86"/>
      <c r="E33" s="7" t="s">
        <v>73</v>
      </c>
      <c r="F33" s="315"/>
    </row>
    <row r="34" spans="1:6" x14ac:dyDescent="0.15">
      <c r="A34" s="124">
        <v>33</v>
      </c>
      <c r="B34" s="303"/>
      <c r="C34" s="4" t="s">
        <v>294</v>
      </c>
      <c r="D34" s="86"/>
      <c r="E34" s="7" t="s">
        <v>73</v>
      </c>
      <c r="F34" s="315"/>
    </row>
    <row r="35" spans="1:6" x14ac:dyDescent="0.15">
      <c r="A35" s="124">
        <v>34</v>
      </c>
      <c r="B35" s="303"/>
      <c r="C35" s="4" t="s">
        <v>97</v>
      </c>
      <c r="D35" s="86"/>
      <c r="E35" s="7" t="s">
        <v>89</v>
      </c>
      <c r="F35" s="315"/>
    </row>
    <row r="36" spans="1:6" x14ac:dyDescent="0.15">
      <c r="A36" s="124">
        <v>35</v>
      </c>
      <c r="B36" s="306"/>
      <c r="C36" s="4" t="s">
        <v>208</v>
      </c>
      <c r="D36" s="86"/>
      <c r="E36" s="7" t="s">
        <v>89</v>
      </c>
      <c r="F36" s="129"/>
    </row>
    <row r="37" spans="1:6" ht="24" x14ac:dyDescent="0.15">
      <c r="A37" s="124">
        <v>36</v>
      </c>
      <c r="B37" s="305" t="s">
        <v>555</v>
      </c>
      <c r="C37" s="53" t="s">
        <v>385</v>
      </c>
      <c r="D37" s="86"/>
      <c r="E37" s="7" t="s">
        <v>73</v>
      </c>
      <c r="F37" s="125"/>
    </row>
    <row r="38" spans="1:6" ht="24" x14ac:dyDescent="0.15">
      <c r="A38" s="124">
        <v>37</v>
      </c>
      <c r="B38" s="303"/>
      <c r="C38" s="53" t="s">
        <v>386</v>
      </c>
      <c r="D38" s="86"/>
      <c r="E38" s="7" t="s">
        <v>73</v>
      </c>
      <c r="F38" s="125"/>
    </row>
    <row r="39" spans="1:6" x14ac:dyDescent="0.15">
      <c r="A39" s="124">
        <v>38</v>
      </c>
      <c r="B39" s="303"/>
      <c r="C39" s="53" t="s">
        <v>387</v>
      </c>
      <c r="D39" s="86"/>
      <c r="E39" s="7" t="s">
        <v>73</v>
      </c>
      <c r="F39" s="125"/>
    </row>
    <row r="40" spans="1:6" x14ac:dyDescent="0.15">
      <c r="A40" s="124">
        <v>39</v>
      </c>
      <c r="B40" s="303"/>
      <c r="C40" s="53" t="s">
        <v>388</v>
      </c>
      <c r="D40" s="86"/>
      <c r="E40" s="7" t="s">
        <v>73</v>
      </c>
      <c r="F40" s="125"/>
    </row>
    <row r="41" spans="1:6" x14ac:dyDescent="0.15">
      <c r="A41" s="145">
        <v>40</v>
      </c>
      <c r="B41" s="304"/>
      <c r="C41" s="63" t="s">
        <v>53</v>
      </c>
      <c r="D41" s="87"/>
      <c r="E41" s="8" t="s">
        <v>89</v>
      </c>
      <c r="F41" s="130" t="s">
        <v>91</v>
      </c>
    </row>
    <row r="42" spans="1:6" x14ac:dyDescent="0.15">
      <c r="A42" s="159">
        <v>41</v>
      </c>
      <c r="B42" s="106" t="s">
        <v>56</v>
      </c>
      <c r="C42" s="15" t="s">
        <v>57</v>
      </c>
      <c r="D42" s="85"/>
      <c r="E42" s="6" t="s">
        <v>88</v>
      </c>
      <c r="F42" s="131" t="s">
        <v>94</v>
      </c>
    </row>
    <row r="43" spans="1:6" x14ac:dyDescent="0.15">
      <c r="A43" s="124">
        <v>42</v>
      </c>
      <c r="B43" s="305" t="s">
        <v>557</v>
      </c>
      <c r="C43" s="4" t="s">
        <v>58</v>
      </c>
      <c r="D43" s="86"/>
      <c r="E43" s="7" t="s">
        <v>89</v>
      </c>
      <c r="F43" s="125"/>
    </row>
    <row r="44" spans="1:6" x14ac:dyDescent="0.15">
      <c r="A44" s="124">
        <v>43</v>
      </c>
      <c r="B44" s="303"/>
      <c r="C44" s="16" t="s">
        <v>6</v>
      </c>
      <c r="D44" s="86"/>
      <c r="E44" s="7" t="s">
        <v>89</v>
      </c>
      <c r="F44" s="125"/>
    </row>
    <row r="45" spans="1:6" x14ac:dyDescent="0.15">
      <c r="A45" s="124">
        <v>44</v>
      </c>
      <c r="B45" s="303"/>
      <c r="C45" s="16" t="s">
        <v>209</v>
      </c>
      <c r="D45" s="86"/>
      <c r="E45" s="7" t="s">
        <v>89</v>
      </c>
      <c r="F45" s="125"/>
    </row>
    <row r="46" spans="1:6" x14ac:dyDescent="0.15">
      <c r="A46" s="124">
        <v>45</v>
      </c>
      <c r="B46" s="303"/>
      <c r="C46" s="16" t="s">
        <v>138</v>
      </c>
      <c r="D46" s="86"/>
      <c r="E46" s="7" t="s">
        <v>89</v>
      </c>
      <c r="F46" s="126"/>
    </row>
    <row r="47" spans="1:6" x14ac:dyDescent="0.15">
      <c r="A47" s="124">
        <v>46</v>
      </c>
      <c r="B47" s="305" t="s">
        <v>558</v>
      </c>
      <c r="C47" s="4" t="s">
        <v>28</v>
      </c>
      <c r="D47" s="86"/>
      <c r="E47" s="7" t="s">
        <v>73</v>
      </c>
      <c r="F47" s="125"/>
    </row>
    <row r="48" spans="1:6" x14ac:dyDescent="0.15">
      <c r="A48" s="124">
        <v>47</v>
      </c>
      <c r="B48" s="303"/>
      <c r="C48" s="4" t="s">
        <v>29</v>
      </c>
      <c r="D48" s="86"/>
      <c r="E48" s="7" t="s">
        <v>73</v>
      </c>
      <c r="F48" s="125"/>
    </row>
    <row r="49" spans="1:6" x14ac:dyDescent="0.15">
      <c r="A49" s="124">
        <v>48</v>
      </c>
      <c r="B49" s="303"/>
      <c r="C49" s="4" t="s">
        <v>30</v>
      </c>
      <c r="D49" s="86"/>
      <c r="E49" s="7" t="s">
        <v>73</v>
      </c>
      <c r="F49" s="125"/>
    </row>
    <row r="50" spans="1:6" x14ac:dyDescent="0.15">
      <c r="A50" s="124">
        <v>49</v>
      </c>
      <c r="B50" s="303"/>
      <c r="C50" s="4" t="s">
        <v>31</v>
      </c>
      <c r="D50" s="86"/>
      <c r="E50" s="7" t="s">
        <v>73</v>
      </c>
      <c r="F50" s="125"/>
    </row>
    <row r="51" spans="1:6" x14ac:dyDescent="0.15">
      <c r="A51" s="124">
        <v>50</v>
      </c>
      <c r="B51" s="303"/>
      <c r="C51" s="4" t="s">
        <v>32</v>
      </c>
      <c r="D51" s="86"/>
      <c r="E51" s="7" t="s">
        <v>73</v>
      </c>
      <c r="F51" s="125"/>
    </row>
    <row r="52" spans="1:6" x14ac:dyDescent="0.15">
      <c r="A52" s="124">
        <v>51</v>
      </c>
      <c r="B52" s="303"/>
      <c r="C52" s="4" t="s">
        <v>33</v>
      </c>
      <c r="D52" s="86"/>
      <c r="E52" s="7" t="s">
        <v>73</v>
      </c>
      <c r="F52" s="125"/>
    </row>
    <row r="53" spans="1:6" x14ac:dyDescent="0.15">
      <c r="A53" s="124">
        <v>52</v>
      </c>
      <c r="B53" s="303"/>
      <c r="C53" s="4" t="s">
        <v>34</v>
      </c>
      <c r="D53" s="86"/>
      <c r="E53" s="7" t="s">
        <v>73</v>
      </c>
      <c r="F53" s="125"/>
    </row>
    <row r="54" spans="1:6" x14ac:dyDescent="0.15">
      <c r="A54" s="124">
        <v>53</v>
      </c>
      <c r="B54" s="303"/>
      <c r="C54" s="4" t="s">
        <v>35</v>
      </c>
      <c r="D54" s="86"/>
      <c r="E54" s="7" t="s">
        <v>73</v>
      </c>
      <c r="F54" s="125"/>
    </row>
    <row r="55" spans="1:6" x14ac:dyDescent="0.15">
      <c r="A55" s="145">
        <v>54</v>
      </c>
      <c r="B55" s="304"/>
      <c r="C55" s="11" t="s">
        <v>53</v>
      </c>
      <c r="D55" s="87"/>
      <c r="E55" s="8" t="s">
        <v>89</v>
      </c>
      <c r="F55" s="130" t="s">
        <v>91</v>
      </c>
    </row>
    <row r="56" spans="1:6" x14ac:dyDescent="0.15">
      <c r="A56" s="159">
        <v>55</v>
      </c>
      <c r="B56" s="303" t="s">
        <v>60</v>
      </c>
      <c r="C56" s="13" t="s">
        <v>61</v>
      </c>
      <c r="D56" s="90"/>
      <c r="E56" s="10" t="s">
        <v>89</v>
      </c>
      <c r="F56" s="316" t="s">
        <v>559</v>
      </c>
    </row>
    <row r="57" spans="1:6" x14ac:dyDescent="0.15">
      <c r="A57" s="124">
        <v>56</v>
      </c>
      <c r="B57" s="303"/>
      <c r="C57" s="4" t="s">
        <v>98</v>
      </c>
      <c r="D57" s="86"/>
      <c r="E57" s="7" t="s">
        <v>89</v>
      </c>
      <c r="F57" s="316"/>
    </row>
    <row r="58" spans="1:6" x14ac:dyDescent="0.15">
      <c r="A58" s="124">
        <v>57</v>
      </c>
      <c r="B58" s="303"/>
      <c r="C58" s="4" t="s">
        <v>99</v>
      </c>
      <c r="D58" s="86"/>
      <c r="E58" s="7" t="s">
        <v>89</v>
      </c>
      <c r="F58" s="316"/>
    </row>
    <row r="59" spans="1:6" x14ac:dyDescent="0.15">
      <c r="A59" s="124">
        <v>58</v>
      </c>
      <c r="B59" s="303"/>
      <c r="C59" s="4" t="s">
        <v>100</v>
      </c>
      <c r="D59" s="86"/>
      <c r="E59" s="7" t="s">
        <v>89</v>
      </c>
      <c r="F59" s="316"/>
    </row>
    <row r="60" spans="1:6" x14ac:dyDescent="0.15">
      <c r="A60" s="124">
        <v>59</v>
      </c>
      <c r="B60" s="303"/>
      <c r="C60" s="4" t="s">
        <v>62</v>
      </c>
      <c r="D60" s="86"/>
      <c r="E60" s="7" t="s">
        <v>89</v>
      </c>
      <c r="F60" s="316"/>
    </row>
    <row r="61" spans="1:6" x14ac:dyDescent="0.15">
      <c r="A61" s="124">
        <v>60</v>
      </c>
      <c r="B61" s="303"/>
      <c r="C61" s="4" t="s">
        <v>101</v>
      </c>
      <c r="D61" s="86"/>
      <c r="E61" s="7" t="s">
        <v>89</v>
      </c>
      <c r="F61" s="316"/>
    </row>
    <row r="62" spans="1:6" x14ac:dyDescent="0.15">
      <c r="A62" s="124">
        <v>61</v>
      </c>
      <c r="B62" s="303"/>
      <c r="C62" s="4" t="s">
        <v>102</v>
      </c>
      <c r="D62" s="86"/>
      <c r="E62" s="7" t="s">
        <v>89</v>
      </c>
      <c r="F62" s="316"/>
    </row>
    <row r="63" spans="1:6" x14ac:dyDescent="0.15">
      <c r="A63" s="124">
        <v>62</v>
      </c>
      <c r="B63" s="303"/>
      <c r="C63" s="4" t="s">
        <v>103</v>
      </c>
      <c r="D63" s="86"/>
      <c r="E63" s="7" t="s">
        <v>89</v>
      </c>
      <c r="F63" s="316"/>
    </row>
    <row r="64" spans="1:6" x14ac:dyDescent="0.15">
      <c r="A64" s="124">
        <v>63</v>
      </c>
      <c r="B64" s="303"/>
      <c r="C64" s="4" t="s">
        <v>104</v>
      </c>
      <c r="D64" s="86"/>
      <c r="E64" s="7" t="s">
        <v>89</v>
      </c>
      <c r="F64" s="316"/>
    </row>
    <row r="65" spans="1:6" x14ac:dyDescent="0.15">
      <c r="A65" s="124">
        <v>64</v>
      </c>
      <c r="B65" s="303"/>
      <c r="C65" s="4" t="s">
        <v>101</v>
      </c>
      <c r="D65" s="86"/>
      <c r="E65" s="7" t="s">
        <v>89</v>
      </c>
      <c r="F65" s="316"/>
    </row>
    <row r="66" spans="1:6" x14ac:dyDescent="0.15">
      <c r="A66" s="124">
        <v>65</v>
      </c>
      <c r="B66" s="303"/>
      <c r="C66" s="4" t="s">
        <v>102</v>
      </c>
      <c r="D66" s="86"/>
      <c r="E66" s="7" t="s">
        <v>89</v>
      </c>
      <c r="F66" s="316"/>
    </row>
    <row r="67" spans="1:6" x14ac:dyDescent="0.15">
      <c r="A67" s="124">
        <v>66</v>
      </c>
      <c r="B67" s="303"/>
      <c r="C67" s="4" t="s">
        <v>103</v>
      </c>
      <c r="D67" s="86"/>
      <c r="E67" s="7" t="s">
        <v>89</v>
      </c>
      <c r="F67" s="316"/>
    </row>
    <row r="68" spans="1:6" x14ac:dyDescent="0.15">
      <c r="A68" s="124">
        <v>67</v>
      </c>
      <c r="B68" s="303"/>
      <c r="C68" s="4" t="s">
        <v>63</v>
      </c>
      <c r="D68" s="86"/>
      <c r="E68" s="7" t="s">
        <v>89</v>
      </c>
      <c r="F68" s="316"/>
    </row>
    <row r="69" spans="1:6" x14ac:dyDescent="0.15">
      <c r="A69" s="124">
        <v>68</v>
      </c>
      <c r="B69" s="303"/>
      <c r="C69" s="4" t="s">
        <v>101</v>
      </c>
      <c r="D69" s="86"/>
      <c r="E69" s="7" t="s">
        <v>89</v>
      </c>
      <c r="F69" s="316"/>
    </row>
    <row r="70" spans="1:6" x14ac:dyDescent="0.15">
      <c r="A70" s="124">
        <v>69</v>
      </c>
      <c r="B70" s="303"/>
      <c r="C70" s="4" t="s">
        <v>102</v>
      </c>
      <c r="D70" s="86"/>
      <c r="E70" s="7" t="s">
        <v>89</v>
      </c>
      <c r="F70" s="316"/>
    </row>
    <row r="71" spans="1:6" x14ac:dyDescent="0.15">
      <c r="A71" s="124">
        <v>70</v>
      </c>
      <c r="B71" s="303"/>
      <c r="C71" s="4" t="s">
        <v>103</v>
      </c>
      <c r="D71" s="86"/>
      <c r="E71" s="7" t="s">
        <v>89</v>
      </c>
      <c r="F71" s="316"/>
    </row>
    <row r="72" spans="1:6" x14ac:dyDescent="0.15">
      <c r="A72" s="124">
        <v>71</v>
      </c>
      <c r="B72" s="303"/>
      <c r="C72" s="4" t="s">
        <v>64</v>
      </c>
      <c r="D72" s="86"/>
      <c r="E72" s="7" t="s">
        <v>89</v>
      </c>
      <c r="F72" s="316"/>
    </row>
    <row r="73" spans="1:6" x14ac:dyDescent="0.15">
      <c r="A73" s="124">
        <v>72</v>
      </c>
      <c r="B73" s="303"/>
      <c r="C73" s="4" t="s">
        <v>105</v>
      </c>
      <c r="D73" s="86"/>
      <c r="E73" s="7" t="s">
        <v>89</v>
      </c>
      <c r="F73" s="316"/>
    </row>
    <row r="74" spans="1:6" x14ac:dyDescent="0.15">
      <c r="A74" s="124">
        <v>73</v>
      </c>
      <c r="B74" s="303"/>
      <c r="C74" s="4" t="s">
        <v>106</v>
      </c>
      <c r="D74" s="86"/>
      <c r="E74" s="7" t="s">
        <v>89</v>
      </c>
      <c r="F74" s="316"/>
    </row>
    <row r="75" spans="1:6" x14ac:dyDescent="0.15">
      <c r="A75" s="124">
        <v>74</v>
      </c>
      <c r="B75" s="303"/>
      <c r="C75" s="4" t="s">
        <v>107</v>
      </c>
      <c r="D75" s="86"/>
      <c r="E75" s="7" t="s">
        <v>89</v>
      </c>
      <c r="F75" s="316"/>
    </row>
    <row r="76" spans="1:6" x14ac:dyDescent="0.15">
      <c r="A76" s="124">
        <v>75</v>
      </c>
      <c r="B76" s="303"/>
      <c r="C76" s="4" t="s">
        <v>108</v>
      </c>
      <c r="D76" s="86"/>
      <c r="E76" s="7" t="s">
        <v>89</v>
      </c>
      <c r="F76" s="316"/>
    </row>
    <row r="77" spans="1:6" x14ac:dyDescent="0.15">
      <c r="A77" s="124">
        <v>76</v>
      </c>
      <c r="B77" s="303"/>
      <c r="C77" s="4" t="s">
        <v>101</v>
      </c>
      <c r="D77" s="86"/>
      <c r="E77" s="7" t="s">
        <v>89</v>
      </c>
      <c r="F77" s="316"/>
    </row>
    <row r="78" spans="1:6" x14ac:dyDescent="0.15">
      <c r="A78" s="124">
        <v>77</v>
      </c>
      <c r="B78" s="303"/>
      <c r="C78" s="4" t="s">
        <v>102</v>
      </c>
      <c r="D78" s="86"/>
      <c r="E78" s="7" t="s">
        <v>89</v>
      </c>
      <c r="F78" s="316"/>
    </row>
    <row r="79" spans="1:6" x14ac:dyDescent="0.15">
      <c r="A79" s="124">
        <v>78</v>
      </c>
      <c r="B79" s="303"/>
      <c r="C79" s="11" t="s">
        <v>103</v>
      </c>
      <c r="D79" s="87"/>
      <c r="E79" s="94" t="s">
        <v>89</v>
      </c>
      <c r="F79" s="316"/>
    </row>
    <row r="80" spans="1:6" x14ac:dyDescent="0.15">
      <c r="A80" s="124">
        <v>79</v>
      </c>
      <c r="B80" s="303"/>
      <c r="C80" s="15" t="s">
        <v>65</v>
      </c>
      <c r="D80" s="146">
        <f>SUM(D56,D60,D64,D68,D72,D76)</f>
        <v>0</v>
      </c>
      <c r="E80" s="317" t="s">
        <v>96</v>
      </c>
      <c r="F80" s="318"/>
    </row>
    <row r="81" spans="1:6" x14ac:dyDescent="0.15">
      <c r="A81" s="124">
        <v>80</v>
      </c>
      <c r="B81" s="303"/>
      <c r="C81" s="4" t="s">
        <v>109</v>
      </c>
      <c r="D81" s="147">
        <f>SUM(D57,D61,D65,D69,D73,D77)</f>
        <v>0</v>
      </c>
      <c r="E81" s="307"/>
      <c r="F81" s="308"/>
    </row>
    <row r="82" spans="1:6" x14ac:dyDescent="0.15">
      <c r="A82" s="124">
        <v>81</v>
      </c>
      <c r="B82" s="303"/>
      <c r="C82" s="4" t="s">
        <v>110</v>
      </c>
      <c r="D82" s="147">
        <f>SUM(D58,D62,D66,D70,D74,D78)</f>
        <v>0</v>
      </c>
      <c r="E82" s="307"/>
      <c r="F82" s="308"/>
    </row>
    <row r="83" spans="1:6" x14ac:dyDescent="0.15">
      <c r="A83" s="145">
        <v>82</v>
      </c>
      <c r="B83" s="304"/>
      <c r="C83" s="11" t="s">
        <v>111</v>
      </c>
      <c r="D83" s="148">
        <f>SUM(D59,D63,D67,D71,D75,D79)</f>
        <v>0</v>
      </c>
      <c r="E83" s="309"/>
      <c r="F83" s="310"/>
    </row>
    <row r="84" spans="1:6" x14ac:dyDescent="0.15">
      <c r="A84" s="159">
        <v>83</v>
      </c>
      <c r="B84" s="319" t="s">
        <v>542</v>
      </c>
      <c r="C84" s="13" t="s">
        <v>59</v>
      </c>
      <c r="D84" s="90"/>
      <c r="E84" s="10" t="s">
        <v>88</v>
      </c>
      <c r="F84" s="320" t="s">
        <v>544</v>
      </c>
    </row>
    <row r="85" spans="1:6" x14ac:dyDescent="0.15">
      <c r="A85" s="124">
        <v>84</v>
      </c>
      <c r="B85" s="303"/>
      <c r="C85" s="15" t="s">
        <v>50</v>
      </c>
      <c r="D85" s="85"/>
      <c r="E85" s="42" t="s">
        <v>89</v>
      </c>
      <c r="F85" s="313"/>
    </row>
    <row r="86" spans="1:6" x14ac:dyDescent="0.15">
      <c r="A86" s="124">
        <v>85</v>
      </c>
      <c r="B86" s="303"/>
      <c r="C86" s="15" t="s">
        <v>612</v>
      </c>
      <c r="D86" s="85"/>
      <c r="E86" s="7" t="s">
        <v>89</v>
      </c>
      <c r="F86" s="313"/>
    </row>
    <row r="87" spans="1:6" x14ac:dyDescent="0.15">
      <c r="A87" s="124">
        <v>86</v>
      </c>
      <c r="B87" s="303"/>
      <c r="C87" s="4" t="s">
        <v>545</v>
      </c>
      <c r="D87" s="86"/>
      <c r="E87" s="7" t="s">
        <v>89</v>
      </c>
      <c r="F87" s="313"/>
    </row>
    <row r="88" spans="1:6" x14ac:dyDescent="0.15">
      <c r="A88" s="124">
        <v>87</v>
      </c>
      <c r="B88" s="303"/>
      <c r="C88" s="4" t="s">
        <v>149</v>
      </c>
      <c r="D88" s="86"/>
      <c r="E88" s="7" t="s">
        <v>89</v>
      </c>
      <c r="F88" s="313"/>
    </row>
    <row r="89" spans="1:6" x14ac:dyDescent="0.15">
      <c r="A89" s="161">
        <v>88</v>
      </c>
      <c r="B89" s="304"/>
      <c r="C89" s="11" t="s">
        <v>210</v>
      </c>
      <c r="D89" s="87"/>
      <c r="E89" s="8" t="s">
        <v>88</v>
      </c>
      <c r="F89" s="313"/>
    </row>
    <row r="90" spans="1:6" x14ac:dyDescent="0.15">
      <c r="A90" s="162">
        <v>89</v>
      </c>
      <c r="B90" s="319" t="s">
        <v>543</v>
      </c>
      <c r="C90" s="13" t="s">
        <v>59</v>
      </c>
      <c r="D90" s="90"/>
      <c r="E90" s="10" t="s">
        <v>88</v>
      </c>
      <c r="F90" s="320" t="s">
        <v>544</v>
      </c>
    </row>
    <row r="91" spans="1:6" x14ac:dyDescent="0.15">
      <c r="A91" s="124">
        <v>90</v>
      </c>
      <c r="B91" s="303"/>
      <c r="C91" s="15" t="s">
        <v>50</v>
      </c>
      <c r="D91" s="85"/>
      <c r="E91" s="42" t="s">
        <v>89</v>
      </c>
      <c r="F91" s="313"/>
    </row>
    <row r="92" spans="1:6" x14ac:dyDescent="0.15">
      <c r="A92" s="124">
        <v>91</v>
      </c>
      <c r="B92" s="303"/>
      <c r="C92" s="15" t="s">
        <v>612</v>
      </c>
      <c r="D92" s="85"/>
      <c r="E92" s="7" t="s">
        <v>89</v>
      </c>
      <c r="F92" s="313"/>
    </row>
    <row r="93" spans="1:6" x14ac:dyDescent="0.15">
      <c r="A93" s="124">
        <v>92</v>
      </c>
      <c r="B93" s="303"/>
      <c r="C93" s="4" t="s">
        <v>545</v>
      </c>
      <c r="D93" s="86"/>
      <c r="E93" s="7" t="s">
        <v>89</v>
      </c>
      <c r="F93" s="313"/>
    </row>
    <row r="94" spans="1:6" x14ac:dyDescent="0.15">
      <c r="A94" s="124">
        <v>93</v>
      </c>
      <c r="B94" s="303"/>
      <c r="C94" s="4" t="s">
        <v>149</v>
      </c>
      <c r="D94" s="86"/>
      <c r="E94" s="7" t="s">
        <v>89</v>
      </c>
      <c r="F94" s="313"/>
    </row>
    <row r="95" spans="1:6" x14ac:dyDescent="0.15">
      <c r="A95" s="161">
        <v>94</v>
      </c>
      <c r="B95" s="304"/>
      <c r="C95" s="11" t="s">
        <v>210</v>
      </c>
      <c r="D95" s="87"/>
      <c r="E95" s="8" t="s">
        <v>88</v>
      </c>
      <c r="F95" s="313"/>
    </row>
    <row r="96" spans="1:6" ht="24" x14ac:dyDescent="0.15">
      <c r="A96" s="162">
        <v>95</v>
      </c>
      <c r="B96" s="325" t="s">
        <v>66</v>
      </c>
      <c r="C96" s="51" t="s">
        <v>329</v>
      </c>
      <c r="D96" s="149"/>
      <c r="E96" s="52" t="s">
        <v>89</v>
      </c>
      <c r="F96" s="132" t="s">
        <v>333</v>
      </c>
    </row>
    <row r="97" spans="1:6" x14ac:dyDescent="0.15">
      <c r="A97" s="124">
        <v>96</v>
      </c>
      <c r="B97" s="326"/>
      <c r="C97" s="82" t="s">
        <v>513</v>
      </c>
      <c r="D97" s="89"/>
      <c r="E97" s="6" t="s">
        <v>89</v>
      </c>
      <c r="F97" s="133"/>
    </row>
    <row r="98" spans="1:6" x14ac:dyDescent="0.15">
      <c r="A98" s="124">
        <v>97</v>
      </c>
      <c r="B98" s="326"/>
      <c r="C98" s="49" t="s">
        <v>461</v>
      </c>
      <c r="D98" s="85"/>
      <c r="E98" s="6" t="s">
        <v>89</v>
      </c>
      <c r="F98" s="329" t="s">
        <v>95</v>
      </c>
    </row>
    <row r="99" spans="1:6" x14ac:dyDescent="0.15">
      <c r="A99" s="124">
        <v>98</v>
      </c>
      <c r="B99" s="326"/>
      <c r="C99" s="49" t="s">
        <v>462</v>
      </c>
      <c r="D99" s="86"/>
      <c r="E99" s="7" t="s">
        <v>89</v>
      </c>
      <c r="F99" s="313"/>
    </row>
    <row r="100" spans="1:6" x14ac:dyDescent="0.15">
      <c r="A100" s="124">
        <v>99</v>
      </c>
      <c r="B100" s="326"/>
      <c r="C100" s="49" t="s">
        <v>463</v>
      </c>
      <c r="D100" s="86"/>
      <c r="E100" s="7" t="s">
        <v>89</v>
      </c>
      <c r="F100" s="313"/>
    </row>
    <row r="101" spans="1:6" x14ac:dyDescent="0.15">
      <c r="A101" s="124">
        <v>100</v>
      </c>
      <c r="B101" s="326"/>
      <c r="C101" s="53" t="s">
        <v>464</v>
      </c>
      <c r="D101" s="88"/>
      <c r="E101" s="7" t="s">
        <v>89</v>
      </c>
      <c r="F101" s="129"/>
    </row>
    <row r="102" spans="1:6" x14ac:dyDescent="0.15">
      <c r="A102" s="124">
        <v>101</v>
      </c>
      <c r="B102" s="326"/>
      <c r="C102" s="54" t="s">
        <v>465</v>
      </c>
      <c r="D102" s="150">
        <f>SUM(D98:D101)</f>
        <v>0</v>
      </c>
      <c r="E102" s="311" t="s">
        <v>96</v>
      </c>
      <c r="F102" s="312"/>
    </row>
    <row r="103" spans="1:6" x14ac:dyDescent="0.15">
      <c r="A103" s="124">
        <v>102</v>
      </c>
      <c r="B103" s="326"/>
      <c r="C103" s="79" t="s">
        <v>514</v>
      </c>
      <c r="D103" s="89"/>
      <c r="E103" s="6" t="s">
        <v>89</v>
      </c>
      <c r="F103" s="133"/>
    </row>
    <row r="104" spans="1:6" x14ac:dyDescent="0.15">
      <c r="A104" s="124">
        <v>103</v>
      </c>
      <c r="B104" s="326"/>
      <c r="C104" s="48" t="s">
        <v>466</v>
      </c>
      <c r="D104" s="85"/>
      <c r="E104" s="81" t="s">
        <v>89</v>
      </c>
      <c r="F104" s="134"/>
    </row>
    <row r="105" spans="1:6" x14ac:dyDescent="0.15">
      <c r="A105" s="124">
        <v>104</v>
      </c>
      <c r="B105" s="326"/>
      <c r="C105" s="48" t="s">
        <v>334</v>
      </c>
      <c r="D105" s="86"/>
      <c r="E105" s="7" t="s">
        <v>89</v>
      </c>
      <c r="F105" s="129"/>
    </row>
    <row r="106" spans="1:6" x14ac:dyDescent="0.15">
      <c r="A106" s="124">
        <v>105</v>
      </c>
      <c r="B106" s="326"/>
      <c r="C106" s="48" t="s">
        <v>335</v>
      </c>
      <c r="D106" s="86"/>
      <c r="E106" s="7" t="s">
        <v>89</v>
      </c>
      <c r="F106" s="129"/>
    </row>
    <row r="107" spans="1:6" x14ac:dyDescent="0.15">
      <c r="A107" s="124">
        <v>106</v>
      </c>
      <c r="B107" s="326"/>
      <c r="C107" s="48" t="s">
        <v>336</v>
      </c>
      <c r="D107" s="88"/>
      <c r="E107" s="7" t="s">
        <v>89</v>
      </c>
      <c r="F107" s="129"/>
    </row>
    <row r="108" spans="1:6" x14ac:dyDescent="0.15">
      <c r="A108" s="124">
        <v>107</v>
      </c>
      <c r="B108" s="326"/>
      <c r="C108" s="54" t="s">
        <v>337</v>
      </c>
      <c r="D108" s="150">
        <f>SUM(D104:D107)</f>
        <v>0</v>
      </c>
      <c r="E108" s="311" t="s">
        <v>96</v>
      </c>
      <c r="F108" s="312"/>
    </row>
    <row r="109" spans="1:6" x14ac:dyDescent="0.15">
      <c r="A109" s="124">
        <v>108</v>
      </c>
      <c r="B109" s="326"/>
      <c r="C109" s="50" t="s">
        <v>515</v>
      </c>
      <c r="D109" s="89"/>
      <c r="E109" s="6" t="s">
        <v>89</v>
      </c>
      <c r="F109" s="135"/>
    </row>
    <row r="110" spans="1:6" x14ac:dyDescent="0.15">
      <c r="A110" s="124">
        <v>109</v>
      </c>
      <c r="B110" s="326"/>
      <c r="C110" s="50" t="s">
        <v>467</v>
      </c>
      <c r="D110" s="85"/>
      <c r="E110" s="6" t="s">
        <v>89</v>
      </c>
      <c r="F110" s="134"/>
    </row>
    <row r="111" spans="1:6" x14ac:dyDescent="0.15">
      <c r="A111" s="124">
        <v>110</v>
      </c>
      <c r="B111" s="326"/>
      <c r="C111" s="48" t="s">
        <v>334</v>
      </c>
      <c r="D111" s="86"/>
      <c r="E111" s="7" t="s">
        <v>89</v>
      </c>
      <c r="F111" s="129"/>
    </row>
    <row r="112" spans="1:6" x14ac:dyDescent="0.15">
      <c r="A112" s="124">
        <v>111</v>
      </c>
      <c r="B112" s="326"/>
      <c r="C112" s="48" t="s">
        <v>335</v>
      </c>
      <c r="D112" s="86"/>
      <c r="E112" s="7" t="s">
        <v>89</v>
      </c>
      <c r="F112" s="129"/>
    </row>
    <row r="113" spans="1:6" x14ac:dyDescent="0.15">
      <c r="A113" s="124">
        <v>112</v>
      </c>
      <c r="B113" s="326"/>
      <c r="C113" s="48" t="s">
        <v>336</v>
      </c>
      <c r="D113" s="88"/>
      <c r="E113" s="7" t="s">
        <v>89</v>
      </c>
      <c r="F113" s="129"/>
    </row>
    <row r="114" spans="1:6" x14ac:dyDescent="0.15">
      <c r="A114" s="124">
        <v>113</v>
      </c>
      <c r="B114" s="326"/>
      <c r="C114" s="54" t="s">
        <v>337</v>
      </c>
      <c r="D114" s="150">
        <f>SUM(D110:D113)</f>
        <v>0</v>
      </c>
      <c r="E114" s="311" t="s">
        <v>96</v>
      </c>
      <c r="F114" s="312"/>
    </row>
    <row r="115" spans="1:6" x14ac:dyDescent="0.15">
      <c r="A115" s="124">
        <v>114</v>
      </c>
      <c r="B115" s="326"/>
      <c r="C115" s="50" t="s">
        <v>516</v>
      </c>
      <c r="D115" s="89"/>
      <c r="E115" s="6" t="s">
        <v>89</v>
      </c>
      <c r="F115" s="135"/>
    </row>
    <row r="116" spans="1:6" x14ac:dyDescent="0.15">
      <c r="A116" s="124">
        <v>115</v>
      </c>
      <c r="B116" s="326"/>
      <c r="C116" s="50" t="s">
        <v>468</v>
      </c>
      <c r="D116" s="85"/>
      <c r="E116" s="6" t="s">
        <v>89</v>
      </c>
      <c r="F116" s="134"/>
    </row>
    <row r="117" spans="1:6" x14ac:dyDescent="0.15">
      <c r="A117" s="124">
        <v>116</v>
      </c>
      <c r="B117" s="326"/>
      <c r="C117" s="48" t="s">
        <v>334</v>
      </c>
      <c r="D117" s="86"/>
      <c r="E117" s="7" t="s">
        <v>89</v>
      </c>
      <c r="F117" s="129"/>
    </row>
    <row r="118" spans="1:6" x14ac:dyDescent="0.15">
      <c r="A118" s="124">
        <v>117</v>
      </c>
      <c r="B118" s="326"/>
      <c r="C118" s="48" t="s">
        <v>335</v>
      </c>
      <c r="D118" s="86"/>
      <c r="E118" s="7" t="s">
        <v>89</v>
      </c>
      <c r="F118" s="129"/>
    </row>
    <row r="119" spans="1:6" x14ac:dyDescent="0.15">
      <c r="A119" s="124">
        <v>118</v>
      </c>
      <c r="B119" s="326"/>
      <c r="C119" s="48" t="s">
        <v>336</v>
      </c>
      <c r="D119" s="88"/>
      <c r="E119" s="7" t="s">
        <v>89</v>
      </c>
      <c r="F119" s="129"/>
    </row>
    <row r="120" spans="1:6" x14ac:dyDescent="0.15">
      <c r="A120" s="124">
        <v>119</v>
      </c>
      <c r="B120" s="326"/>
      <c r="C120" s="54" t="s">
        <v>337</v>
      </c>
      <c r="D120" s="150">
        <f>SUM(D116:D119)</f>
        <v>0</v>
      </c>
      <c r="E120" s="311" t="s">
        <v>96</v>
      </c>
      <c r="F120" s="312"/>
    </row>
    <row r="121" spans="1:6" x14ac:dyDescent="0.15">
      <c r="A121" s="124">
        <v>120</v>
      </c>
      <c r="B121" s="326"/>
      <c r="C121" s="55" t="s">
        <v>469</v>
      </c>
      <c r="D121" s="149"/>
      <c r="E121" s="6" t="s">
        <v>89</v>
      </c>
      <c r="F121" s="135" t="s">
        <v>519</v>
      </c>
    </row>
    <row r="122" spans="1:6" x14ac:dyDescent="0.15">
      <c r="A122" s="124">
        <v>121</v>
      </c>
      <c r="B122" s="326"/>
      <c r="C122" s="50" t="s">
        <v>517</v>
      </c>
      <c r="D122" s="88"/>
      <c r="E122" s="6" t="s">
        <v>89</v>
      </c>
      <c r="F122" s="135"/>
    </row>
    <row r="123" spans="1:6" x14ac:dyDescent="0.15">
      <c r="A123" s="124">
        <v>122</v>
      </c>
      <c r="B123" s="326"/>
      <c r="C123" s="50" t="s">
        <v>518</v>
      </c>
      <c r="D123" s="88"/>
      <c r="E123" s="6" t="s">
        <v>89</v>
      </c>
      <c r="F123" s="129"/>
    </row>
    <row r="124" spans="1:6" x14ac:dyDescent="0.15">
      <c r="A124" s="124">
        <v>123</v>
      </c>
      <c r="B124" s="326"/>
      <c r="C124" s="48" t="s">
        <v>334</v>
      </c>
      <c r="D124" s="88"/>
      <c r="E124" s="7" t="s">
        <v>89</v>
      </c>
      <c r="F124" s="129"/>
    </row>
    <row r="125" spans="1:6" x14ac:dyDescent="0.15">
      <c r="A125" s="124">
        <v>124</v>
      </c>
      <c r="B125" s="326"/>
      <c r="C125" s="48" t="s">
        <v>335</v>
      </c>
      <c r="D125" s="88"/>
      <c r="E125" s="7" t="s">
        <v>89</v>
      </c>
      <c r="F125" s="129"/>
    </row>
    <row r="126" spans="1:6" x14ac:dyDescent="0.15">
      <c r="A126" s="124">
        <v>125</v>
      </c>
      <c r="B126" s="326"/>
      <c r="C126" s="48" t="s">
        <v>336</v>
      </c>
      <c r="D126" s="88"/>
      <c r="E126" s="7" t="s">
        <v>89</v>
      </c>
      <c r="F126" s="136"/>
    </row>
    <row r="127" spans="1:6" x14ac:dyDescent="0.15">
      <c r="A127" s="124">
        <v>126</v>
      </c>
      <c r="B127" s="326"/>
      <c r="C127" s="56" t="s">
        <v>337</v>
      </c>
      <c r="D127" s="151">
        <f>SUM(D123:D126)</f>
        <v>0</v>
      </c>
      <c r="E127" s="327" t="s">
        <v>96</v>
      </c>
      <c r="F127" s="328"/>
    </row>
    <row r="128" spans="1:6" x14ac:dyDescent="0.15">
      <c r="A128" s="124">
        <v>127</v>
      </c>
      <c r="B128" s="326"/>
      <c r="C128" s="50" t="s">
        <v>520</v>
      </c>
      <c r="D128" s="152">
        <f t="shared" ref="D128:D133" si="0">SUM(D97,D103,D109,D115,D122)</f>
        <v>0</v>
      </c>
      <c r="E128" s="80" t="s">
        <v>609</v>
      </c>
      <c r="F128" s="137"/>
    </row>
    <row r="129" spans="1:6" x14ac:dyDescent="0.15">
      <c r="A129" s="124">
        <v>128</v>
      </c>
      <c r="B129" s="326"/>
      <c r="C129" s="50" t="s">
        <v>330</v>
      </c>
      <c r="D129" s="152">
        <f t="shared" si="0"/>
        <v>0</v>
      </c>
      <c r="E129" s="307"/>
      <c r="F129" s="308"/>
    </row>
    <row r="130" spans="1:6" x14ac:dyDescent="0.15">
      <c r="A130" s="124">
        <v>129</v>
      </c>
      <c r="B130" s="326"/>
      <c r="C130" s="48" t="s">
        <v>331</v>
      </c>
      <c r="D130" s="152">
        <f t="shared" si="0"/>
        <v>0</v>
      </c>
      <c r="E130" s="307"/>
      <c r="F130" s="308"/>
    </row>
    <row r="131" spans="1:6" x14ac:dyDescent="0.15">
      <c r="A131" s="124">
        <v>130</v>
      </c>
      <c r="B131" s="326"/>
      <c r="C131" s="48" t="s">
        <v>332</v>
      </c>
      <c r="D131" s="152">
        <f t="shared" si="0"/>
        <v>0</v>
      </c>
      <c r="E131" s="307"/>
      <c r="F131" s="308"/>
    </row>
    <row r="132" spans="1:6" x14ac:dyDescent="0.15">
      <c r="A132" s="124">
        <v>131</v>
      </c>
      <c r="B132" s="326"/>
      <c r="C132" s="48" t="s">
        <v>338</v>
      </c>
      <c r="D132" s="152">
        <f t="shared" si="0"/>
        <v>0</v>
      </c>
      <c r="E132" s="307"/>
      <c r="F132" s="308"/>
    </row>
    <row r="133" spans="1:6" x14ac:dyDescent="0.15">
      <c r="A133" s="145">
        <v>132</v>
      </c>
      <c r="B133" s="326"/>
      <c r="C133" s="54" t="s">
        <v>339</v>
      </c>
      <c r="D133" s="152">
        <f t="shared" si="0"/>
        <v>0</v>
      </c>
      <c r="E133" s="309"/>
      <c r="F133" s="310"/>
    </row>
    <row r="134" spans="1:6" x14ac:dyDescent="0.15">
      <c r="A134" s="159">
        <v>133</v>
      </c>
      <c r="B134" s="319" t="s">
        <v>398</v>
      </c>
      <c r="C134" s="13" t="s">
        <v>67</v>
      </c>
      <c r="D134" s="90"/>
      <c r="E134" s="10" t="s">
        <v>73</v>
      </c>
      <c r="F134" s="125"/>
    </row>
    <row r="135" spans="1:6" x14ac:dyDescent="0.15">
      <c r="A135" s="124">
        <v>134</v>
      </c>
      <c r="B135" s="303"/>
      <c r="C135" s="11" t="s">
        <v>340</v>
      </c>
      <c r="D135" s="91"/>
      <c r="E135" s="12" t="s">
        <v>89</v>
      </c>
      <c r="F135" s="130" t="s">
        <v>341</v>
      </c>
    </row>
    <row r="136" spans="1:6" x14ac:dyDescent="0.15">
      <c r="A136" s="124">
        <v>135</v>
      </c>
      <c r="B136" s="107"/>
      <c r="C136" s="13" t="s">
        <v>470</v>
      </c>
      <c r="D136" s="85"/>
      <c r="E136" s="10" t="s">
        <v>89</v>
      </c>
      <c r="F136" s="330" t="s">
        <v>560</v>
      </c>
    </row>
    <row r="137" spans="1:6" x14ac:dyDescent="0.15">
      <c r="A137" s="124">
        <v>136</v>
      </c>
      <c r="B137" s="107"/>
      <c r="C137" s="15" t="s">
        <v>471</v>
      </c>
      <c r="D137" s="86"/>
      <c r="E137" s="6" t="s">
        <v>89</v>
      </c>
      <c r="F137" s="321"/>
    </row>
    <row r="138" spans="1:6" x14ac:dyDescent="0.15">
      <c r="A138" s="124">
        <v>137</v>
      </c>
      <c r="B138" s="107"/>
      <c r="C138" s="4" t="s">
        <v>342</v>
      </c>
      <c r="D138" s="86"/>
      <c r="E138" s="7" t="s">
        <v>89</v>
      </c>
      <c r="F138" s="321"/>
    </row>
    <row r="139" spans="1:6" x14ac:dyDescent="0.15">
      <c r="A139" s="124">
        <v>138</v>
      </c>
      <c r="B139" s="107"/>
      <c r="C139" s="15" t="s">
        <v>472</v>
      </c>
      <c r="D139" s="86"/>
      <c r="E139" s="7" t="s">
        <v>89</v>
      </c>
      <c r="F139" s="321"/>
    </row>
    <row r="140" spans="1:6" x14ac:dyDescent="0.15">
      <c r="A140" s="124">
        <v>139</v>
      </c>
      <c r="B140" s="107"/>
      <c r="C140" s="4" t="s">
        <v>342</v>
      </c>
      <c r="D140" s="86"/>
      <c r="E140" s="7" t="s">
        <v>89</v>
      </c>
      <c r="F140" s="321"/>
    </row>
    <row r="141" spans="1:6" x14ac:dyDescent="0.15">
      <c r="A141" s="124">
        <v>140</v>
      </c>
      <c r="B141" s="107"/>
      <c r="C141" s="15" t="s">
        <v>473</v>
      </c>
      <c r="D141" s="86"/>
      <c r="E141" s="6" t="s">
        <v>89</v>
      </c>
      <c r="F141" s="321"/>
    </row>
    <row r="142" spans="1:6" x14ac:dyDescent="0.15">
      <c r="A142" s="124">
        <v>141</v>
      </c>
      <c r="B142" s="107"/>
      <c r="C142" s="4" t="s">
        <v>342</v>
      </c>
      <c r="D142" s="86"/>
      <c r="E142" s="7" t="s">
        <v>89</v>
      </c>
      <c r="F142" s="321"/>
    </row>
    <row r="143" spans="1:6" x14ac:dyDescent="0.15">
      <c r="A143" s="124">
        <v>142</v>
      </c>
      <c r="B143" s="107"/>
      <c r="C143" s="15" t="s">
        <v>474</v>
      </c>
      <c r="D143" s="86"/>
      <c r="E143" s="7" t="s">
        <v>89</v>
      </c>
      <c r="F143" s="321"/>
    </row>
    <row r="144" spans="1:6" x14ac:dyDescent="0.15">
      <c r="A144" s="124">
        <v>143</v>
      </c>
      <c r="B144" s="107"/>
      <c r="C144" s="4" t="s">
        <v>342</v>
      </c>
      <c r="D144" s="87"/>
      <c r="E144" s="8" t="s">
        <v>89</v>
      </c>
      <c r="F144" s="322"/>
    </row>
    <row r="145" spans="1:6" x14ac:dyDescent="0.15">
      <c r="A145" s="124">
        <v>144</v>
      </c>
      <c r="B145" s="107"/>
      <c r="C145" s="13" t="s">
        <v>475</v>
      </c>
      <c r="D145" s="85"/>
      <c r="E145" s="10" t="s">
        <v>89</v>
      </c>
      <c r="F145" s="138"/>
    </row>
    <row r="146" spans="1:6" x14ac:dyDescent="0.15">
      <c r="A146" s="124">
        <v>145</v>
      </c>
      <c r="B146" s="107"/>
      <c r="C146" s="15" t="s">
        <v>471</v>
      </c>
      <c r="D146" s="86"/>
      <c r="E146" s="6" t="s">
        <v>89</v>
      </c>
      <c r="F146" s="139"/>
    </row>
    <row r="147" spans="1:6" x14ac:dyDescent="0.15">
      <c r="A147" s="124">
        <v>146</v>
      </c>
      <c r="B147" s="107"/>
      <c r="C147" s="4" t="s">
        <v>342</v>
      </c>
      <c r="D147" s="86"/>
      <c r="E147" s="7" t="s">
        <v>89</v>
      </c>
      <c r="F147" s="139"/>
    </row>
    <row r="148" spans="1:6" x14ac:dyDescent="0.15">
      <c r="A148" s="124">
        <v>147</v>
      </c>
      <c r="B148" s="107"/>
      <c r="C148" s="15" t="s">
        <v>472</v>
      </c>
      <c r="D148" s="86"/>
      <c r="E148" s="7" t="s">
        <v>89</v>
      </c>
      <c r="F148" s="139"/>
    </row>
    <row r="149" spans="1:6" x14ac:dyDescent="0.15">
      <c r="A149" s="124">
        <v>148</v>
      </c>
      <c r="B149" s="107"/>
      <c r="C149" s="4" t="s">
        <v>342</v>
      </c>
      <c r="D149" s="86"/>
      <c r="E149" s="7" t="s">
        <v>89</v>
      </c>
      <c r="F149" s="139"/>
    </row>
    <row r="150" spans="1:6" x14ac:dyDescent="0.15">
      <c r="A150" s="124">
        <v>149</v>
      </c>
      <c r="B150" s="107"/>
      <c r="C150" s="15" t="s">
        <v>473</v>
      </c>
      <c r="D150" s="86"/>
      <c r="E150" s="6" t="s">
        <v>89</v>
      </c>
      <c r="F150" s="139"/>
    </row>
    <row r="151" spans="1:6" x14ac:dyDescent="0.15">
      <c r="A151" s="124">
        <v>150</v>
      </c>
      <c r="B151" s="107"/>
      <c r="C151" s="4" t="s">
        <v>342</v>
      </c>
      <c r="D151" s="86"/>
      <c r="E151" s="7" t="s">
        <v>89</v>
      </c>
      <c r="F151" s="139"/>
    </row>
    <row r="152" spans="1:6" x14ac:dyDescent="0.15">
      <c r="A152" s="124">
        <v>151</v>
      </c>
      <c r="B152" s="107"/>
      <c r="C152" s="15" t="s">
        <v>474</v>
      </c>
      <c r="D152" s="86"/>
      <c r="E152" s="7" t="s">
        <v>89</v>
      </c>
      <c r="F152" s="139"/>
    </row>
    <row r="153" spans="1:6" x14ac:dyDescent="0.15">
      <c r="A153" s="124">
        <v>152</v>
      </c>
      <c r="B153" s="107"/>
      <c r="C153" s="4" t="s">
        <v>342</v>
      </c>
      <c r="D153" s="87"/>
      <c r="E153" s="8" t="s">
        <v>89</v>
      </c>
      <c r="F153" s="127"/>
    </row>
    <row r="154" spans="1:6" x14ac:dyDescent="0.15">
      <c r="A154" s="124">
        <v>153</v>
      </c>
      <c r="B154" s="107"/>
      <c r="C154" s="13" t="s">
        <v>476</v>
      </c>
      <c r="D154" s="85"/>
      <c r="E154" s="6" t="s">
        <v>89</v>
      </c>
      <c r="F154" s="139"/>
    </row>
    <row r="155" spans="1:6" x14ac:dyDescent="0.15">
      <c r="A155" s="124">
        <v>154</v>
      </c>
      <c r="B155" s="107"/>
      <c r="C155" s="15" t="s">
        <v>471</v>
      </c>
      <c r="D155" s="86"/>
      <c r="E155" s="7" t="s">
        <v>89</v>
      </c>
      <c r="F155" s="139"/>
    </row>
    <row r="156" spans="1:6" x14ac:dyDescent="0.15">
      <c r="A156" s="124">
        <v>155</v>
      </c>
      <c r="B156" s="107"/>
      <c r="C156" s="4" t="s">
        <v>342</v>
      </c>
      <c r="D156" s="86"/>
      <c r="E156" s="7" t="s">
        <v>89</v>
      </c>
      <c r="F156" s="139"/>
    </row>
    <row r="157" spans="1:6" x14ac:dyDescent="0.15">
      <c r="A157" s="124">
        <v>156</v>
      </c>
      <c r="B157" s="107"/>
      <c r="C157" s="15" t="s">
        <v>472</v>
      </c>
      <c r="D157" s="86"/>
      <c r="E157" s="7" t="s">
        <v>89</v>
      </c>
      <c r="F157" s="139"/>
    </row>
    <row r="158" spans="1:6" x14ac:dyDescent="0.15">
      <c r="A158" s="124">
        <v>157</v>
      </c>
      <c r="B158" s="107"/>
      <c r="C158" s="4" t="s">
        <v>342</v>
      </c>
      <c r="D158" s="86"/>
      <c r="E158" s="6" t="s">
        <v>89</v>
      </c>
      <c r="F158" s="139"/>
    </row>
    <row r="159" spans="1:6" x14ac:dyDescent="0.15">
      <c r="A159" s="124">
        <v>158</v>
      </c>
      <c r="B159" s="107"/>
      <c r="C159" s="15" t="s">
        <v>473</v>
      </c>
      <c r="D159" s="86"/>
      <c r="E159" s="7" t="s">
        <v>89</v>
      </c>
      <c r="F159" s="139"/>
    </row>
    <row r="160" spans="1:6" x14ac:dyDescent="0.15">
      <c r="A160" s="124">
        <v>159</v>
      </c>
      <c r="B160" s="107"/>
      <c r="C160" s="4" t="s">
        <v>342</v>
      </c>
      <c r="D160" s="86"/>
      <c r="E160" s="7" t="s">
        <v>89</v>
      </c>
      <c r="F160" s="139"/>
    </row>
    <row r="161" spans="1:6" x14ac:dyDescent="0.15">
      <c r="A161" s="124">
        <v>160</v>
      </c>
      <c r="B161" s="107"/>
      <c r="C161" s="15" t="s">
        <v>474</v>
      </c>
      <c r="D161" s="86"/>
      <c r="E161" s="7" t="s">
        <v>89</v>
      </c>
      <c r="F161" s="139"/>
    </row>
    <row r="162" spans="1:6" x14ac:dyDescent="0.15">
      <c r="A162" s="124">
        <v>161</v>
      </c>
      <c r="B162" s="107"/>
      <c r="C162" s="4" t="s">
        <v>342</v>
      </c>
      <c r="D162" s="87"/>
      <c r="E162" s="40" t="s">
        <v>89</v>
      </c>
      <c r="F162" s="127"/>
    </row>
    <row r="163" spans="1:6" x14ac:dyDescent="0.15">
      <c r="A163" s="124">
        <v>162</v>
      </c>
      <c r="B163" s="107"/>
      <c r="C163" s="13" t="s">
        <v>477</v>
      </c>
      <c r="D163" s="85"/>
      <c r="E163" s="7" t="s">
        <v>89</v>
      </c>
      <c r="F163" s="139"/>
    </row>
    <row r="164" spans="1:6" x14ac:dyDescent="0.15">
      <c r="A164" s="124">
        <v>163</v>
      </c>
      <c r="B164" s="107"/>
      <c r="C164" s="15" t="s">
        <v>471</v>
      </c>
      <c r="D164" s="86"/>
      <c r="E164" s="7" t="s">
        <v>89</v>
      </c>
      <c r="F164" s="139"/>
    </row>
    <row r="165" spans="1:6" x14ac:dyDescent="0.15">
      <c r="A165" s="124">
        <v>164</v>
      </c>
      <c r="B165" s="107"/>
      <c r="C165" s="4" t="s">
        <v>342</v>
      </c>
      <c r="D165" s="86"/>
      <c r="E165" s="7" t="s">
        <v>89</v>
      </c>
      <c r="F165" s="139"/>
    </row>
    <row r="166" spans="1:6" x14ac:dyDescent="0.15">
      <c r="A166" s="124">
        <v>165</v>
      </c>
      <c r="B166" s="107"/>
      <c r="C166" s="15" t="s">
        <v>472</v>
      </c>
      <c r="D166" s="86"/>
      <c r="E166" s="7" t="s">
        <v>89</v>
      </c>
      <c r="F166" s="139"/>
    </row>
    <row r="167" spans="1:6" x14ac:dyDescent="0.15">
      <c r="A167" s="124">
        <v>166</v>
      </c>
      <c r="B167" s="107"/>
      <c r="C167" s="4" t="s">
        <v>342</v>
      </c>
      <c r="D167" s="86"/>
      <c r="E167" s="7" t="s">
        <v>89</v>
      </c>
      <c r="F167" s="139"/>
    </row>
    <row r="168" spans="1:6" x14ac:dyDescent="0.15">
      <c r="A168" s="124">
        <v>167</v>
      </c>
      <c r="B168" s="107"/>
      <c r="C168" s="15" t="s">
        <v>473</v>
      </c>
      <c r="D168" s="86"/>
      <c r="E168" s="7" t="s">
        <v>89</v>
      </c>
      <c r="F168" s="139"/>
    </row>
    <row r="169" spans="1:6" x14ac:dyDescent="0.15">
      <c r="A169" s="124">
        <v>168</v>
      </c>
      <c r="B169" s="107"/>
      <c r="C169" s="4" t="s">
        <v>342</v>
      </c>
      <c r="D169" s="86"/>
      <c r="E169" s="7" t="s">
        <v>89</v>
      </c>
      <c r="F169" s="139"/>
    </row>
    <row r="170" spans="1:6" x14ac:dyDescent="0.15">
      <c r="A170" s="124">
        <v>169</v>
      </c>
      <c r="B170" s="107"/>
      <c r="C170" s="15" t="s">
        <v>474</v>
      </c>
      <c r="D170" s="86"/>
      <c r="E170" s="7" t="s">
        <v>89</v>
      </c>
      <c r="F170" s="139"/>
    </row>
    <row r="171" spans="1:6" x14ac:dyDescent="0.15">
      <c r="A171" s="161">
        <v>170</v>
      </c>
      <c r="B171" s="108"/>
      <c r="C171" s="14" t="s">
        <v>342</v>
      </c>
      <c r="D171" s="87"/>
      <c r="E171" s="8" t="s">
        <v>89</v>
      </c>
      <c r="F171" s="127"/>
    </row>
    <row r="172" spans="1:6" x14ac:dyDescent="0.15">
      <c r="A172" s="162">
        <v>171</v>
      </c>
      <c r="B172" s="107" t="s">
        <v>478</v>
      </c>
      <c r="C172" s="15" t="s">
        <v>471</v>
      </c>
      <c r="D172" s="146">
        <f>SUM(D137,D146,D155,D164)</f>
        <v>0</v>
      </c>
      <c r="E172" s="317" t="s">
        <v>96</v>
      </c>
      <c r="F172" s="318"/>
    </row>
    <row r="173" spans="1:6" x14ac:dyDescent="0.15">
      <c r="A173" s="124">
        <v>172</v>
      </c>
      <c r="B173" s="107"/>
      <c r="C173" s="4" t="s">
        <v>342</v>
      </c>
      <c r="D173" s="146">
        <f t="shared" ref="D173:D179" si="1">SUM(D138,D147,D156,D165)</f>
        <v>0</v>
      </c>
      <c r="E173" s="307"/>
      <c r="F173" s="308"/>
    </row>
    <row r="174" spans="1:6" x14ac:dyDescent="0.15">
      <c r="A174" s="124">
        <v>173</v>
      </c>
      <c r="B174" s="107"/>
      <c r="C174" s="15" t="s">
        <v>472</v>
      </c>
      <c r="D174" s="146">
        <f t="shared" si="1"/>
        <v>0</v>
      </c>
      <c r="E174" s="307"/>
      <c r="F174" s="308"/>
    </row>
    <row r="175" spans="1:6" x14ac:dyDescent="0.15">
      <c r="A175" s="124">
        <v>174</v>
      </c>
      <c r="B175" s="109"/>
      <c r="C175" s="9" t="s">
        <v>342</v>
      </c>
      <c r="D175" s="146">
        <f t="shared" si="1"/>
        <v>0</v>
      </c>
      <c r="E175" s="307"/>
      <c r="F175" s="308"/>
    </row>
    <row r="176" spans="1:6" x14ac:dyDescent="0.15">
      <c r="A176" s="124">
        <v>175</v>
      </c>
      <c r="B176" s="110"/>
      <c r="C176" s="15" t="s">
        <v>473</v>
      </c>
      <c r="D176" s="147">
        <f t="shared" si="1"/>
        <v>0</v>
      </c>
      <c r="E176" s="307"/>
      <c r="F176" s="308"/>
    </row>
    <row r="177" spans="1:6" x14ac:dyDescent="0.15">
      <c r="A177" s="124">
        <v>176</v>
      </c>
      <c r="B177" s="111"/>
      <c r="C177" s="4" t="s">
        <v>342</v>
      </c>
      <c r="D177" s="146">
        <f t="shared" si="1"/>
        <v>0</v>
      </c>
      <c r="E177" s="307"/>
      <c r="F177" s="308"/>
    </row>
    <row r="178" spans="1:6" x14ac:dyDescent="0.15">
      <c r="A178" s="124">
        <v>177</v>
      </c>
      <c r="B178" s="111"/>
      <c r="C178" s="15" t="s">
        <v>474</v>
      </c>
      <c r="D178" s="146">
        <f t="shared" si="1"/>
        <v>0</v>
      </c>
      <c r="E178" s="307"/>
      <c r="F178" s="308"/>
    </row>
    <row r="179" spans="1:6" x14ac:dyDescent="0.15">
      <c r="A179" s="161">
        <v>178</v>
      </c>
      <c r="B179" s="112"/>
      <c r="C179" s="11" t="s">
        <v>342</v>
      </c>
      <c r="D179" s="148">
        <f t="shared" si="1"/>
        <v>0</v>
      </c>
      <c r="E179" s="309"/>
      <c r="F179" s="310"/>
    </row>
    <row r="180" spans="1:6" x14ac:dyDescent="0.15">
      <c r="A180" s="162">
        <v>179</v>
      </c>
      <c r="B180" s="111" t="s">
        <v>406</v>
      </c>
      <c r="C180" s="4" t="s">
        <v>479</v>
      </c>
      <c r="D180" s="85"/>
      <c r="E180" s="7" t="s">
        <v>88</v>
      </c>
      <c r="F180" s="131"/>
    </row>
    <row r="181" spans="1:6" x14ac:dyDescent="0.15">
      <c r="A181" s="124">
        <v>180</v>
      </c>
      <c r="B181" s="113" t="s">
        <v>521</v>
      </c>
      <c r="C181" s="168" t="s">
        <v>350</v>
      </c>
      <c r="D181" s="86"/>
      <c r="E181" s="6" t="s">
        <v>73</v>
      </c>
      <c r="F181" s="129"/>
    </row>
    <row r="182" spans="1:6" x14ac:dyDescent="0.15">
      <c r="A182" s="124">
        <v>181</v>
      </c>
      <c r="B182" s="111"/>
      <c r="C182" s="168" t="s">
        <v>351</v>
      </c>
      <c r="D182" s="86"/>
      <c r="E182" s="6" t="s">
        <v>73</v>
      </c>
      <c r="F182" s="129"/>
    </row>
    <row r="183" spans="1:6" x14ac:dyDescent="0.15">
      <c r="A183" s="124">
        <v>182</v>
      </c>
      <c r="B183" s="111"/>
      <c r="C183" s="168" t="s">
        <v>352</v>
      </c>
      <c r="D183" s="86"/>
      <c r="E183" s="6" t="s">
        <v>73</v>
      </c>
      <c r="F183" s="129"/>
    </row>
    <row r="184" spans="1:6" x14ac:dyDescent="0.15">
      <c r="A184" s="124">
        <v>183</v>
      </c>
      <c r="B184" s="111"/>
      <c r="C184" s="169" t="s">
        <v>353</v>
      </c>
      <c r="D184" s="86"/>
      <c r="E184" s="7" t="s">
        <v>73</v>
      </c>
      <c r="F184" s="129"/>
    </row>
    <row r="185" spans="1:6" x14ac:dyDescent="0.15">
      <c r="A185" s="124">
        <v>184</v>
      </c>
      <c r="B185" s="111"/>
      <c r="C185" s="169" t="s">
        <v>354</v>
      </c>
      <c r="D185" s="86"/>
      <c r="E185" s="6" t="s">
        <v>73</v>
      </c>
      <c r="F185" s="129"/>
    </row>
    <row r="186" spans="1:6" x14ac:dyDescent="0.15">
      <c r="A186" s="124">
        <v>185</v>
      </c>
      <c r="B186" s="111"/>
      <c r="C186" s="169" t="s">
        <v>355</v>
      </c>
      <c r="D186" s="86"/>
      <c r="E186" s="6" t="s">
        <v>73</v>
      </c>
      <c r="F186" s="129"/>
    </row>
    <row r="187" spans="1:6" x14ac:dyDescent="0.15">
      <c r="A187" s="124">
        <v>186</v>
      </c>
      <c r="B187" s="111"/>
      <c r="C187" s="169" t="s">
        <v>356</v>
      </c>
      <c r="D187" s="86"/>
      <c r="E187" s="6" t="s">
        <v>73</v>
      </c>
      <c r="F187" s="129"/>
    </row>
    <row r="188" spans="1:6" x14ac:dyDescent="0.15">
      <c r="A188" s="124">
        <v>187</v>
      </c>
      <c r="B188" s="114"/>
      <c r="C188" s="170" t="s">
        <v>357</v>
      </c>
      <c r="D188" s="86"/>
      <c r="E188" s="6" t="s">
        <v>89</v>
      </c>
      <c r="F188" s="163"/>
    </row>
    <row r="189" spans="1:6" x14ac:dyDescent="0.15">
      <c r="A189" s="159">
        <v>188</v>
      </c>
      <c r="B189" s="111" t="s">
        <v>522</v>
      </c>
      <c r="C189" s="171" t="s">
        <v>531</v>
      </c>
      <c r="D189" s="85"/>
      <c r="E189" s="93" t="s">
        <v>89</v>
      </c>
      <c r="F189" s="139" t="s">
        <v>564</v>
      </c>
    </row>
    <row r="190" spans="1:6" x14ac:dyDescent="0.15">
      <c r="A190" s="124">
        <v>189</v>
      </c>
      <c r="B190" s="114"/>
      <c r="C190" s="169" t="s">
        <v>532</v>
      </c>
      <c r="D190" s="86"/>
      <c r="E190" s="94" t="s">
        <v>89</v>
      </c>
      <c r="F190" s="136"/>
    </row>
    <row r="191" spans="1:6" x14ac:dyDescent="0.15">
      <c r="A191" s="124">
        <v>190</v>
      </c>
      <c r="B191" s="111" t="s">
        <v>523</v>
      </c>
      <c r="C191" s="170" t="s">
        <v>524</v>
      </c>
      <c r="D191" s="86"/>
      <c r="E191" s="94" t="s">
        <v>89</v>
      </c>
      <c r="F191" s="139"/>
    </row>
    <row r="192" spans="1:6" x14ac:dyDescent="0.15">
      <c r="A192" s="124">
        <v>191</v>
      </c>
      <c r="B192" s="111"/>
      <c r="C192" s="169" t="s">
        <v>525</v>
      </c>
      <c r="D192" s="86"/>
      <c r="E192" s="94" t="s">
        <v>89</v>
      </c>
      <c r="F192" s="139"/>
    </row>
    <row r="193" spans="1:6" x14ac:dyDescent="0.15">
      <c r="A193" s="124">
        <v>192</v>
      </c>
      <c r="B193" s="111"/>
      <c r="C193" s="169" t="s">
        <v>526</v>
      </c>
      <c r="D193" s="86"/>
      <c r="E193" s="7" t="s">
        <v>89</v>
      </c>
      <c r="F193" s="139"/>
    </row>
    <row r="194" spans="1:6" x14ac:dyDescent="0.15">
      <c r="A194" s="124">
        <v>193</v>
      </c>
      <c r="B194" s="111"/>
      <c r="C194" s="169" t="s">
        <v>527</v>
      </c>
      <c r="D194" s="86"/>
      <c r="E194" s="7" t="s">
        <v>89</v>
      </c>
      <c r="F194" s="139"/>
    </row>
    <row r="195" spans="1:6" x14ac:dyDescent="0.15">
      <c r="A195" s="124">
        <v>194</v>
      </c>
      <c r="B195" s="111"/>
      <c r="C195" s="169" t="s">
        <v>528</v>
      </c>
      <c r="D195" s="86"/>
      <c r="E195" s="93" t="s">
        <v>89</v>
      </c>
      <c r="F195" s="139"/>
    </row>
    <row r="196" spans="1:6" x14ac:dyDescent="0.15">
      <c r="A196" s="124">
        <v>195</v>
      </c>
      <c r="B196" s="111"/>
      <c r="C196" s="169" t="s">
        <v>529</v>
      </c>
      <c r="D196" s="92"/>
      <c r="E196" s="7" t="s">
        <v>89</v>
      </c>
      <c r="F196" s="129" t="s">
        <v>533</v>
      </c>
    </row>
    <row r="197" spans="1:6" x14ac:dyDescent="0.15">
      <c r="A197" s="161">
        <v>196</v>
      </c>
      <c r="B197" s="112"/>
      <c r="C197" s="172" t="s">
        <v>530</v>
      </c>
      <c r="D197" s="87"/>
      <c r="E197" s="40" t="s">
        <v>89</v>
      </c>
      <c r="F197" s="129"/>
    </row>
    <row r="198" spans="1:6" x14ac:dyDescent="0.15">
      <c r="A198" s="162">
        <v>197</v>
      </c>
      <c r="B198" s="111" t="s">
        <v>480</v>
      </c>
      <c r="C198" s="170" t="s">
        <v>481</v>
      </c>
      <c r="D198" s="85"/>
      <c r="E198" s="6" t="s">
        <v>486</v>
      </c>
      <c r="F198" s="320" t="s">
        <v>576</v>
      </c>
    </row>
    <row r="199" spans="1:6" x14ac:dyDescent="0.15">
      <c r="A199" s="124">
        <v>198</v>
      </c>
      <c r="B199" s="111"/>
      <c r="C199" s="173" t="s">
        <v>485</v>
      </c>
      <c r="D199" s="85"/>
      <c r="E199" s="6" t="s">
        <v>549</v>
      </c>
      <c r="F199" s="313"/>
    </row>
    <row r="200" spans="1:6" x14ac:dyDescent="0.15">
      <c r="A200" s="124">
        <v>199</v>
      </c>
      <c r="B200" s="111"/>
      <c r="C200" s="173" t="s">
        <v>482</v>
      </c>
      <c r="D200" s="85"/>
      <c r="E200" s="6" t="s">
        <v>486</v>
      </c>
      <c r="F200" s="313"/>
    </row>
    <row r="201" spans="1:6" x14ac:dyDescent="0.15">
      <c r="A201" s="124">
        <v>200</v>
      </c>
      <c r="B201" s="111"/>
      <c r="C201" s="173" t="s">
        <v>485</v>
      </c>
      <c r="D201" s="85"/>
      <c r="E201" s="6" t="s">
        <v>549</v>
      </c>
      <c r="F201" s="313"/>
    </row>
    <row r="202" spans="1:6" x14ac:dyDescent="0.15">
      <c r="A202" s="124">
        <v>201</v>
      </c>
      <c r="B202" s="111"/>
      <c r="C202" s="173" t="s">
        <v>483</v>
      </c>
      <c r="D202" s="85"/>
      <c r="E202" s="6" t="s">
        <v>486</v>
      </c>
      <c r="F202" s="129"/>
    </row>
    <row r="203" spans="1:6" x14ac:dyDescent="0.15">
      <c r="A203" s="124">
        <v>202</v>
      </c>
      <c r="B203" s="111"/>
      <c r="C203" s="173" t="s">
        <v>485</v>
      </c>
      <c r="D203" s="85"/>
      <c r="E203" s="6" t="s">
        <v>549</v>
      </c>
      <c r="F203" s="129"/>
    </row>
    <row r="204" spans="1:6" x14ac:dyDescent="0.15">
      <c r="A204" s="124">
        <v>203</v>
      </c>
      <c r="B204" s="111"/>
      <c r="C204" s="173" t="s">
        <v>484</v>
      </c>
      <c r="D204" s="85"/>
      <c r="E204" s="6" t="s">
        <v>486</v>
      </c>
      <c r="F204" s="129"/>
    </row>
    <row r="205" spans="1:6" x14ac:dyDescent="0.15">
      <c r="A205" s="145">
        <v>204</v>
      </c>
      <c r="B205" s="112"/>
      <c r="C205" s="174" t="s">
        <v>485</v>
      </c>
      <c r="D205" s="85"/>
      <c r="E205" s="8" t="s">
        <v>549</v>
      </c>
      <c r="F205" s="140"/>
    </row>
    <row r="206" spans="1:6" x14ac:dyDescent="0.15">
      <c r="A206" s="159">
        <v>205</v>
      </c>
      <c r="B206" s="111" t="s">
        <v>487</v>
      </c>
      <c r="C206" s="175" t="s">
        <v>488</v>
      </c>
      <c r="D206" s="90"/>
      <c r="E206" s="6" t="s">
        <v>486</v>
      </c>
      <c r="F206" s="320" t="s">
        <v>577</v>
      </c>
    </row>
    <row r="207" spans="1:6" x14ac:dyDescent="0.15">
      <c r="A207" s="124">
        <v>206</v>
      </c>
      <c r="B207" s="111"/>
      <c r="C207" s="176" t="s">
        <v>489</v>
      </c>
      <c r="D207" s="85"/>
      <c r="E207" s="6" t="s">
        <v>549</v>
      </c>
      <c r="F207" s="313"/>
    </row>
    <row r="208" spans="1:6" x14ac:dyDescent="0.15">
      <c r="A208" s="124">
        <v>207</v>
      </c>
      <c r="B208" s="111"/>
      <c r="C208" s="176" t="s">
        <v>490</v>
      </c>
      <c r="D208" s="86"/>
      <c r="E208" s="6" t="s">
        <v>486</v>
      </c>
      <c r="F208" s="313"/>
    </row>
    <row r="209" spans="1:6" x14ac:dyDescent="0.15">
      <c r="A209" s="124">
        <v>208</v>
      </c>
      <c r="B209" s="111"/>
      <c r="C209" s="176" t="s">
        <v>489</v>
      </c>
      <c r="D209" s="85"/>
      <c r="E209" s="6" t="s">
        <v>549</v>
      </c>
      <c r="F209" s="129"/>
    </row>
    <row r="210" spans="1:6" x14ac:dyDescent="0.15">
      <c r="A210" s="124">
        <v>209</v>
      </c>
      <c r="B210" s="111"/>
      <c r="C210" s="176" t="s">
        <v>491</v>
      </c>
      <c r="D210" s="86"/>
      <c r="E210" s="6" t="s">
        <v>486</v>
      </c>
      <c r="F210" s="129"/>
    </row>
    <row r="211" spans="1:6" x14ac:dyDescent="0.15">
      <c r="A211" s="124">
        <v>210</v>
      </c>
      <c r="B211" s="111"/>
      <c r="C211" s="173" t="s">
        <v>489</v>
      </c>
      <c r="D211" s="85"/>
      <c r="E211" s="6" t="s">
        <v>549</v>
      </c>
      <c r="F211" s="139"/>
    </row>
    <row r="212" spans="1:6" x14ac:dyDescent="0.15">
      <c r="A212" s="124">
        <v>211</v>
      </c>
      <c r="B212" s="111"/>
      <c r="C212" s="176" t="s">
        <v>492</v>
      </c>
      <c r="D212" s="86"/>
      <c r="E212" s="6" t="s">
        <v>486</v>
      </c>
      <c r="F212" s="129"/>
    </row>
    <row r="213" spans="1:6" x14ac:dyDescent="0.15">
      <c r="A213" s="161">
        <v>212</v>
      </c>
      <c r="B213" s="112"/>
      <c r="C213" s="177" t="s">
        <v>489</v>
      </c>
      <c r="D213" s="87"/>
      <c r="E213" s="8" t="s">
        <v>549</v>
      </c>
      <c r="F213" s="140"/>
    </row>
    <row r="214" spans="1:6" x14ac:dyDescent="0.15">
      <c r="A214" s="162">
        <v>213</v>
      </c>
      <c r="B214" s="111" t="s">
        <v>422</v>
      </c>
      <c r="C214" s="178" t="s">
        <v>534</v>
      </c>
      <c r="D214" s="85"/>
      <c r="E214" s="6" t="s">
        <v>73</v>
      </c>
      <c r="F214" s="129"/>
    </row>
    <row r="215" spans="1:6" x14ac:dyDescent="0.15">
      <c r="A215" s="124">
        <v>214</v>
      </c>
      <c r="B215" s="110"/>
      <c r="C215" s="179" t="s">
        <v>578</v>
      </c>
      <c r="D215" s="86"/>
      <c r="E215" s="6" t="s">
        <v>73</v>
      </c>
      <c r="F215" s="129"/>
    </row>
    <row r="216" spans="1:6" x14ac:dyDescent="0.15">
      <c r="A216" s="124">
        <v>215</v>
      </c>
      <c r="B216" s="111"/>
      <c r="C216" s="180" t="s">
        <v>579</v>
      </c>
      <c r="D216" s="86"/>
      <c r="E216" s="6" t="s">
        <v>73</v>
      </c>
      <c r="F216" s="129"/>
    </row>
    <row r="217" spans="1:6" x14ac:dyDescent="0.15">
      <c r="A217" s="124">
        <v>216</v>
      </c>
      <c r="B217" s="111"/>
      <c r="C217" s="169" t="s">
        <v>580</v>
      </c>
      <c r="D217" s="86"/>
      <c r="E217" s="6" t="s">
        <v>73</v>
      </c>
      <c r="F217" s="129"/>
    </row>
    <row r="218" spans="1:6" x14ac:dyDescent="0.15">
      <c r="A218" s="124">
        <v>217</v>
      </c>
      <c r="B218" s="111"/>
      <c r="C218" s="169" t="s">
        <v>581</v>
      </c>
      <c r="D218" s="86"/>
      <c r="E218" s="6" t="s">
        <v>73</v>
      </c>
      <c r="F218" s="129"/>
    </row>
    <row r="219" spans="1:6" x14ac:dyDescent="0.15">
      <c r="A219" s="124">
        <v>218</v>
      </c>
      <c r="B219" s="111"/>
      <c r="C219" s="179" t="s">
        <v>582</v>
      </c>
      <c r="D219" s="86"/>
      <c r="E219" s="42" t="s">
        <v>535</v>
      </c>
      <c r="F219" s="129"/>
    </row>
    <row r="220" spans="1:6" x14ac:dyDescent="0.15">
      <c r="A220" s="145">
        <v>219</v>
      </c>
      <c r="B220" s="111"/>
      <c r="C220" s="174" t="s">
        <v>583</v>
      </c>
      <c r="D220" s="87"/>
      <c r="E220" s="8" t="s">
        <v>230</v>
      </c>
      <c r="F220" s="140"/>
    </row>
    <row r="221" spans="1:6" x14ac:dyDescent="0.15">
      <c r="A221" s="159">
        <v>220</v>
      </c>
      <c r="B221" s="319" t="s">
        <v>300</v>
      </c>
      <c r="C221" s="15" t="s">
        <v>584</v>
      </c>
      <c r="D221" s="98"/>
      <c r="E221" s="6" t="s">
        <v>73</v>
      </c>
      <c r="F221" s="125"/>
    </row>
    <row r="222" spans="1:6" x14ac:dyDescent="0.15">
      <c r="A222" s="124">
        <v>221</v>
      </c>
      <c r="B222" s="303"/>
      <c r="C222" s="4" t="s">
        <v>585</v>
      </c>
      <c r="D222" s="86"/>
      <c r="E222" s="7" t="s">
        <v>89</v>
      </c>
      <c r="F222" s="125" t="s">
        <v>92</v>
      </c>
    </row>
    <row r="223" spans="1:6" x14ac:dyDescent="0.15">
      <c r="A223" s="124">
        <v>222</v>
      </c>
      <c r="B223" s="303"/>
      <c r="C223" s="4" t="s">
        <v>586</v>
      </c>
      <c r="D223" s="86"/>
      <c r="E223" s="7" t="s">
        <v>73</v>
      </c>
      <c r="F223" s="125"/>
    </row>
    <row r="224" spans="1:6" x14ac:dyDescent="0.15">
      <c r="A224" s="124">
        <v>223</v>
      </c>
      <c r="B224" s="303"/>
      <c r="C224" s="4" t="s">
        <v>587</v>
      </c>
      <c r="D224" s="86"/>
      <c r="E224" s="7" t="s">
        <v>73</v>
      </c>
      <c r="F224" s="125"/>
    </row>
    <row r="225" spans="1:6" x14ac:dyDescent="0.15">
      <c r="A225" s="161">
        <v>224</v>
      </c>
      <c r="B225" s="304"/>
      <c r="C225" s="11" t="s">
        <v>588</v>
      </c>
      <c r="D225" s="87"/>
      <c r="E225" s="8" t="s">
        <v>89</v>
      </c>
      <c r="F225" s="130" t="s">
        <v>91</v>
      </c>
    </row>
    <row r="226" spans="1:6" x14ac:dyDescent="0.15">
      <c r="A226" s="162">
        <v>225</v>
      </c>
      <c r="B226" s="319" t="s">
        <v>215</v>
      </c>
      <c r="C226" s="4" t="s">
        <v>216</v>
      </c>
      <c r="D226" s="85"/>
      <c r="E226" s="7" t="s">
        <v>73</v>
      </c>
      <c r="F226" s="129"/>
    </row>
    <row r="227" spans="1:6" x14ac:dyDescent="0.15">
      <c r="A227" s="124">
        <v>226</v>
      </c>
      <c r="B227" s="303"/>
      <c r="C227" s="4" t="s">
        <v>219</v>
      </c>
      <c r="D227" s="86"/>
      <c r="E227" s="7" t="s">
        <v>88</v>
      </c>
      <c r="F227" s="125"/>
    </row>
    <row r="228" spans="1:6" x14ac:dyDescent="0.15">
      <c r="A228" s="124">
        <v>227</v>
      </c>
      <c r="B228" s="303"/>
      <c r="C228" s="4" t="s">
        <v>220</v>
      </c>
      <c r="D228" s="86"/>
      <c r="E228" s="7" t="s">
        <v>88</v>
      </c>
      <c r="F228" s="125"/>
    </row>
    <row r="229" spans="1:6" x14ac:dyDescent="0.15">
      <c r="A229" s="124">
        <v>228</v>
      </c>
      <c r="B229" s="303"/>
      <c r="C229" s="15" t="s">
        <v>232</v>
      </c>
      <c r="D229" s="86"/>
      <c r="E229" s="6" t="s">
        <v>88</v>
      </c>
      <c r="F229" s="125" t="s">
        <v>233</v>
      </c>
    </row>
    <row r="230" spans="1:6" x14ac:dyDescent="0.15">
      <c r="A230" s="124">
        <v>229</v>
      </c>
      <c r="B230" s="303"/>
      <c r="C230" s="14" t="s">
        <v>221</v>
      </c>
      <c r="D230" s="87"/>
      <c r="E230" s="40" t="s">
        <v>230</v>
      </c>
      <c r="F230" s="130"/>
    </row>
    <row r="231" spans="1:6" x14ac:dyDescent="0.15">
      <c r="A231" s="124">
        <v>230</v>
      </c>
      <c r="B231" s="303"/>
      <c r="C231" s="15" t="s">
        <v>234</v>
      </c>
      <c r="D231" s="85"/>
      <c r="E231" s="7" t="s">
        <v>73</v>
      </c>
      <c r="F231" s="129"/>
    </row>
    <row r="232" spans="1:6" x14ac:dyDescent="0.15">
      <c r="A232" s="124">
        <v>231</v>
      </c>
      <c r="B232" s="303"/>
      <c r="C232" s="4" t="s">
        <v>235</v>
      </c>
      <c r="D232" s="86"/>
      <c r="E232" s="7" t="s">
        <v>88</v>
      </c>
      <c r="F232" s="125"/>
    </row>
    <row r="233" spans="1:6" x14ac:dyDescent="0.15">
      <c r="A233" s="124">
        <v>232</v>
      </c>
      <c r="B233" s="303"/>
      <c r="C233" s="4" t="s">
        <v>236</v>
      </c>
      <c r="D233" s="86"/>
      <c r="E233" s="7" t="s">
        <v>88</v>
      </c>
      <c r="F233" s="125"/>
    </row>
    <row r="234" spans="1:6" x14ac:dyDescent="0.15">
      <c r="A234" s="124">
        <v>233</v>
      </c>
      <c r="B234" s="303"/>
      <c r="C234" s="15" t="s">
        <v>232</v>
      </c>
      <c r="D234" s="86"/>
      <c r="E234" s="6" t="s">
        <v>88</v>
      </c>
      <c r="F234" s="125" t="s">
        <v>233</v>
      </c>
    </row>
    <row r="235" spans="1:6" x14ac:dyDescent="0.15">
      <c r="A235" s="161">
        <v>234</v>
      </c>
      <c r="B235" s="304"/>
      <c r="C235" s="14" t="s">
        <v>221</v>
      </c>
      <c r="D235" s="87"/>
      <c r="E235" s="40" t="s">
        <v>230</v>
      </c>
      <c r="F235" s="130"/>
    </row>
    <row r="236" spans="1:6" x14ac:dyDescent="0.15">
      <c r="A236" s="162">
        <v>235</v>
      </c>
      <c r="B236" s="319" t="s">
        <v>497</v>
      </c>
      <c r="C236" s="49" t="s">
        <v>498</v>
      </c>
      <c r="D236" s="85"/>
      <c r="E236" s="6" t="s">
        <v>73</v>
      </c>
      <c r="F236" s="321" t="s">
        <v>499</v>
      </c>
    </row>
    <row r="237" spans="1:6" x14ac:dyDescent="0.15">
      <c r="A237" s="124">
        <v>236</v>
      </c>
      <c r="B237" s="303"/>
      <c r="C237" s="53" t="s">
        <v>500</v>
      </c>
      <c r="D237" s="86"/>
      <c r="E237" s="7" t="s">
        <v>89</v>
      </c>
      <c r="F237" s="321"/>
    </row>
    <row r="238" spans="1:6" x14ac:dyDescent="0.15">
      <c r="A238" s="124">
        <v>237</v>
      </c>
      <c r="B238" s="303"/>
      <c r="C238" s="53" t="s">
        <v>501</v>
      </c>
      <c r="D238" s="86"/>
      <c r="E238" s="6" t="s">
        <v>73</v>
      </c>
      <c r="F238" s="321"/>
    </row>
    <row r="239" spans="1:6" x14ac:dyDescent="0.15">
      <c r="A239" s="124">
        <v>238</v>
      </c>
      <c r="B239" s="303"/>
      <c r="C239" s="49" t="s">
        <v>502</v>
      </c>
      <c r="D239" s="85"/>
      <c r="E239" s="6" t="s">
        <v>73</v>
      </c>
      <c r="F239" s="321"/>
    </row>
    <row r="240" spans="1:6" x14ac:dyDescent="0.15">
      <c r="A240" s="124">
        <v>239</v>
      </c>
      <c r="B240" s="303"/>
      <c r="C240" s="53" t="s">
        <v>500</v>
      </c>
      <c r="D240" s="86"/>
      <c r="E240" s="7" t="s">
        <v>89</v>
      </c>
      <c r="F240" s="321"/>
    </row>
    <row r="241" spans="1:6" x14ac:dyDescent="0.15">
      <c r="A241" s="145">
        <v>240</v>
      </c>
      <c r="B241" s="304"/>
      <c r="C241" s="53" t="s">
        <v>501</v>
      </c>
      <c r="D241" s="87"/>
      <c r="E241" s="40" t="s">
        <v>73</v>
      </c>
      <c r="F241" s="322"/>
    </row>
    <row r="242" spans="1:6" x14ac:dyDescent="0.15">
      <c r="A242" s="159">
        <v>241</v>
      </c>
      <c r="B242" s="319" t="s">
        <v>358</v>
      </c>
      <c r="C242" s="75" t="s">
        <v>493</v>
      </c>
      <c r="D242" s="85"/>
      <c r="E242" s="6" t="s">
        <v>495</v>
      </c>
      <c r="F242" s="125"/>
    </row>
    <row r="243" spans="1:6" x14ac:dyDescent="0.15">
      <c r="A243" s="161">
        <v>242</v>
      </c>
      <c r="B243" s="304"/>
      <c r="C243" s="76" t="s">
        <v>494</v>
      </c>
      <c r="D243" s="92"/>
      <c r="E243" s="40" t="s">
        <v>496</v>
      </c>
      <c r="F243" s="141" t="s">
        <v>565</v>
      </c>
    </row>
    <row r="244" spans="1:6" x14ac:dyDescent="0.15">
      <c r="A244" s="164">
        <v>243</v>
      </c>
      <c r="B244" s="115" t="s">
        <v>433</v>
      </c>
      <c r="C244" s="58" t="s">
        <v>503</v>
      </c>
      <c r="D244" s="95"/>
      <c r="E244" s="7" t="s">
        <v>89</v>
      </c>
      <c r="F244" s="142"/>
    </row>
    <row r="245" spans="1:6" x14ac:dyDescent="0.15">
      <c r="A245" s="159">
        <v>244</v>
      </c>
      <c r="B245" s="319" t="s">
        <v>546</v>
      </c>
      <c r="C245" s="13" t="s">
        <v>223</v>
      </c>
      <c r="D245" s="85"/>
      <c r="E245" s="10" t="s">
        <v>88</v>
      </c>
      <c r="F245" s="125"/>
    </row>
    <row r="246" spans="1:6" x14ac:dyDescent="0.15">
      <c r="A246" s="145">
        <v>245</v>
      </c>
      <c r="B246" s="304"/>
      <c r="C246" s="23" t="s">
        <v>225</v>
      </c>
      <c r="D246" s="86"/>
      <c r="E246" s="40" t="s">
        <v>242</v>
      </c>
      <c r="F246" s="130" t="s">
        <v>547</v>
      </c>
    </row>
    <row r="247" spans="1:6" x14ac:dyDescent="0.15">
      <c r="A247" s="159">
        <v>246</v>
      </c>
      <c r="B247" s="116" t="s">
        <v>312</v>
      </c>
      <c r="C247" s="41" t="s">
        <v>297</v>
      </c>
      <c r="D247" s="153"/>
      <c r="E247" s="42" t="s">
        <v>230</v>
      </c>
      <c r="F247" s="125" t="s">
        <v>362</v>
      </c>
    </row>
    <row r="248" spans="1:6" x14ac:dyDescent="0.15">
      <c r="A248" s="124">
        <v>247</v>
      </c>
      <c r="B248" s="111"/>
      <c r="C248" s="9" t="s">
        <v>298</v>
      </c>
      <c r="D248" s="154"/>
      <c r="E248" s="7" t="s">
        <v>230</v>
      </c>
      <c r="F248" s="125"/>
    </row>
    <row r="249" spans="1:6" x14ac:dyDescent="0.15">
      <c r="A249" s="145">
        <v>248</v>
      </c>
      <c r="B249" s="112"/>
      <c r="C249" s="9" t="s">
        <v>299</v>
      </c>
      <c r="D249" s="154"/>
      <c r="E249" s="40" t="s">
        <v>230</v>
      </c>
      <c r="F249" s="125"/>
    </row>
    <row r="250" spans="1:6" x14ac:dyDescent="0.15">
      <c r="A250" s="159">
        <v>249</v>
      </c>
      <c r="B250" s="116" t="s">
        <v>363</v>
      </c>
      <c r="C250" s="84" t="s">
        <v>506</v>
      </c>
      <c r="D250" s="90"/>
      <c r="E250" s="10" t="s">
        <v>88</v>
      </c>
      <c r="F250" s="128"/>
    </row>
    <row r="251" spans="1:6" x14ac:dyDescent="0.15">
      <c r="A251" s="161">
        <v>250</v>
      </c>
      <c r="B251" s="117"/>
      <c r="C251" s="59" t="s">
        <v>364</v>
      </c>
      <c r="D251" s="86"/>
      <c r="E251" s="40" t="s">
        <v>549</v>
      </c>
      <c r="F251" s="130" t="s">
        <v>566</v>
      </c>
    </row>
    <row r="252" spans="1:6" x14ac:dyDescent="0.15">
      <c r="A252" s="164">
        <v>251</v>
      </c>
      <c r="B252" s="115" t="s">
        <v>505</v>
      </c>
      <c r="C252" s="77" t="s">
        <v>506</v>
      </c>
      <c r="D252" s="95"/>
      <c r="E252" s="78" t="s">
        <v>88</v>
      </c>
      <c r="F252" s="143" t="s">
        <v>548</v>
      </c>
    </row>
    <row r="253" spans="1:6" x14ac:dyDescent="0.15">
      <c r="A253" s="159">
        <v>252</v>
      </c>
      <c r="B253" s="116" t="s">
        <v>507</v>
      </c>
      <c r="C253" s="13" t="s">
        <v>112</v>
      </c>
      <c r="D253" s="90"/>
      <c r="E253" s="10" t="s">
        <v>549</v>
      </c>
      <c r="F253" s="320" t="s">
        <v>561</v>
      </c>
    </row>
    <row r="254" spans="1:6" x14ac:dyDescent="0.15">
      <c r="A254" s="124">
        <v>253</v>
      </c>
      <c r="B254" s="111"/>
      <c r="C254" s="4" t="s">
        <v>46</v>
      </c>
      <c r="D254" s="86"/>
      <c r="E254" s="7" t="s">
        <v>549</v>
      </c>
      <c r="F254" s="313"/>
    </row>
    <row r="255" spans="1:6" x14ac:dyDescent="0.15">
      <c r="A255" s="124">
        <v>254</v>
      </c>
      <c r="B255" s="111"/>
      <c r="C255" s="4" t="s">
        <v>47</v>
      </c>
      <c r="D255" s="86"/>
      <c r="E255" s="7" t="s">
        <v>549</v>
      </c>
      <c r="F255" s="313"/>
    </row>
    <row r="256" spans="1:6" x14ac:dyDescent="0.15">
      <c r="A256" s="124">
        <v>255</v>
      </c>
      <c r="B256" s="111"/>
      <c r="C256" s="4" t="s">
        <v>113</v>
      </c>
      <c r="D256" s="86"/>
      <c r="E256" s="7" t="s">
        <v>549</v>
      </c>
      <c r="F256" s="313"/>
    </row>
    <row r="257" spans="1:6" x14ac:dyDescent="0.15">
      <c r="A257" s="124">
        <v>256</v>
      </c>
      <c r="B257" s="111"/>
      <c r="C257" s="4" t="s">
        <v>68</v>
      </c>
      <c r="D257" s="96"/>
      <c r="E257" s="7" t="s">
        <v>549</v>
      </c>
      <c r="F257" s="313"/>
    </row>
    <row r="258" spans="1:6" x14ac:dyDescent="0.15">
      <c r="A258" s="124">
        <v>257</v>
      </c>
      <c r="B258" s="111"/>
      <c r="C258" s="4" t="s">
        <v>116</v>
      </c>
      <c r="D258" s="86"/>
      <c r="E258" s="7" t="s">
        <v>549</v>
      </c>
      <c r="F258" s="313"/>
    </row>
    <row r="259" spans="1:6" x14ac:dyDescent="0.15">
      <c r="A259" s="124">
        <v>258</v>
      </c>
      <c r="B259" s="111"/>
      <c r="C259" s="4" t="s">
        <v>117</v>
      </c>
      <c r="D259" s="97"/>
      <c r="E259" s="7" t="s">
        <v>549</v>
      </c>
      <c r="F259" s="313"/>
    </row>
    <row r="260" spans="1:6" x14ac:dyDescent="0.15">
      <c r="A260" s="124">
        <v>259</v>
      </c>
      <c r="B260" s="111"/>
      <c r="C260" s="4" t="s">
        <v>118</v>
      </c>
      <c r="D260" s="97"/>
      <c r="E260" s="7" t="s">
        <v>549</v>
      </c>
      <c r="F260" s="313"/>
    </row>
    <row r="261" spans="1:6" x14ac:dyDescent="0.15">
      <c r="A261" s="124">
        <v>260</v>
      </c>
      <c r="B261" s="111"/>
      <c r="C261" s="4" t="s">
        <v>114</v>
      </c>
      <c r="D261" s="86"/>
      <c r="E261" s="7" t="s">
        <v>549</v>
      </c>
      <c r="F261" s="313"/>
    </row>
    <row r="262" spans="1:6" x14ac:dyDescent="0.15">
      <c r="A262" s="124">
        <v>261</v>
      </c>
      <c r="B262" s="111"/>
      <c r="C262" s="4" t="s">
        <v>69</v>
      </c>
      <c r="D262" s="96"/>
      <c r="E262" s="7" t="s">
        <v>549</v>
      </c>
      <c r="F262" s="313"/>
    </row>
    <row r="263" spans="1:6" x14ac:dyDescent="0.15">
      <c r="A263" s="124">
        <v>262</v>
      </c>
      <c r="B263" s="111"/>
      <c r="C263" s="11" t="s">
        <v>550</v>
      </c>
      <c r="D263" s="104"/>
      <c r="E263" s="94" t="s">
        <v>549</v>
      </c>
      <c r="F263" s="314"/>
    </row>
    <row r="264" spans="1:6" x14ac:dyDescent="0.15">
      <c r="A264" s="124">
        <v>263</v>
      </c>
      <c r="B264" s="111"/>
      <c r="C264" s="15" t="s">
        <v>70</v>
      </c>
      <c r="D264" s="155" t="e">
        <f>100-D266-D265</f>
        <v>#DIV/0!</v>
      </c>
      <c r="E264" s="105" t="s">
        <v>96</v>
      </c>
      <c r="F264" s="144"/>
    </row>
    <row r="265" spans="1:6" x14ac:dyDescent="0.15">
      <c r="A265" s="124">
        <v>264</v>
      </c>
      <c r="B265" s="111"/>
      <c r="C265" s="4" t="s">
        <v>72</v>
      </c>
      <c r="D265" s="156" t="e">
        <f>D255*9*100/D253</f>
        <v>#DIV/0!</v>
      </c>
      <c r="E265" s="60"/>
      <c r="F265" s="144"/>
    </row>
    <row r="266" spans="1:6" x14ac:dyDescent="0.15">
      <c r="A266" s="145">
        <v>265</v>
      </c>
      <c r="B266" s="111"/>
      <c r="C266" s="4" t="s">
        <v>71</v>
      </c>
      <c r="D266" s="156" t="e">
        <f>D254*4*100/D253</f>
        <v>#DIV/0!</v>
      </c>
      <c r="E266" s="60"/>
      <c r="F266" s="144"/>
    </row>
    <row r="267" spans="1:6" x14ac:dyDescent="0.15">
      <c r="A267" s="159">
        <v>266</v>
      </c>
      <c r="B267" s="116" t="s">
        <v>169</v>
      </c>
      <c r="C267" s="13" t="s">
        <v>45</v>
      </c>
      <c r="D267" s="90"/>
      <c r="E267" s="10" t="s">
        <v>549</v>
      </c>
      <c r="F267" s="320" t="s">
        <v>561</v>
      </c>
    </row>
    <row r="268" spans="1:6" x14ac:dyDescent="0.15">
      <c r="A268" s="124">
        <v>267</v>
      </c>
      <c r="B268" s="111"/>
      <c r="C268" s="4" t="s">
        <v>46</v>
      </c>
      <c r="D268" s="86"/>
      <c r="E268" s="7" t="s">
        <v>549</v>
      </c>
      <c r="F268" s="313"/>
    </row>
    <row r="269" spans="1:6" x14ac:dyDescent="0.15">
      <c r="A269" s="124">
        <v>268</v>
      </c>
      <c r="B269" s="111"/>
      <c r="C269" s="4" t="s">
        <v>47</v>
      </c>
      <c r="D269" s="86"/>
      <c r="E269" s="7" t="s">
        <v>549</v>
      </c>
      <c r="F269" s="313"/>
    </row>
    <row r="270" spans="1:6" x14ac:dyDescent="0.15">
      <c r="A270" s="124">
        <v>269</v>
      </c>
      <c r="B270" s="111"/>
      <c r="C270" s="4" t="s">
        <v>113</v>
      </c>
      <c r="D270" s="86"/>
      <c r="E270" s="7" t="s">
        <v>549</v>
      </c>
      <c r="F270" s="313"/>
    </row>
    <row r="271" spans="1:6" x14ac:dyDescent="0.15">
      <c r="A271" s="124">
        <v>270</v>
      </c>
      <c r="B271" s="111"/>
      <c r="C271" s="4" t="s">
        <v>68</v>
      </c>
      <c r="D271" s="96"/>
      <c r="E271" s="7" t="s">
        <v>549</v>
      </c>
      <c r="F271" s="313"/>
    </row>
    <row r="272" spans="1:6" x14ac:dyDescent="0.15">
      <c r="A272" s="124">
        <v>271</v>
      </c>
      <c r="B272" s="111"/>
      <c r="C272" s="4" t="s">
        <v>116</v>
      </c>
      <c r="D272" s="86"/>
      <c r="E272" s="7" t="s">
        <v>549</v>
      </c>
      <c r="F272" s="313"/>
    </row>
    <row r="273" spans="1:6" x14ac:dyDescent="0.15">
      <c r="A273" s="124">
        <v>272</v>
      </c>
      <c r="B273" s="111"/>
      <c r="C273" s="4" t="s">
        <v>117</v>
      </c>
      <c r="D273" s="97"/>
      <c r="E273" s="7" t="s">
        <v>549</v>
      </c>
      <c r="F273" s="313"/>
    </row>
    <row r="274" spans="1:6" x14ac:dyDescent="0.15">
      <c r="A274" s="124">
        <v>273</v>
      </c>
      <c r="B274" s="111"/>
      <c r="C274" s="4" t="s">
        <v>118</v>
      </c>
      <c r="D274" s="97"/>
      <c r="E274" s="7" t="s">
        <v>549</v>
      </c>
      <c r="F274" s="313"/>
    </row>
    <row r="275" spans="1:6" x14ac:dyDescent="0.15">
      <c r="A275" s="124">
        <v>274</v>
      </c>
      <c r="B275" s="111"/>
      <c r="C275" s="4" t="s">
        <v>114</v>
      </c>
      <c r="D275" s="86"/>
      <c r="E275" s="7" t="s">
        <v>549</v>
      </c>
      <c r="F275" s="313"/>
    </row>
    <row r="276" spans="1:6" x14ac:dyDescent="0.15">
      <c r="A276" s="124">
        <v>275</v>
      </c>
      <c r="B276" s="111"/>
      <c r="C276" s="4" t="s">
        <v>69</v>
      </c>
      <c r="D276" s="86"/>
      <c r="E276" s="7" t="s">
        <v>549</v>
      </c>
      <c r="F276" s="313"/>
    </row>
    <row r="277" spans="1:6" x14ac:dyDescent="0.15">
      <c r="A277" s="124">
        <v>276</v>
      </c>
      <c r="B277" s="111"/>
      <c r="C277" s="11" t="s">
        <v>550</v>
      </c>
      <c r="D277" s="87"/>
      <c r="E277" s="8" t="s">
        <v>549</v>
      </c>
      <c r="F277" s="314"/>
    </row>
    <row r="278" spans="1:6" x14ac:dyDescent="0.15">
      <c r="A278" s="124">
        <v>277</v>
      </c>
      <c r="B278" s="111"/>
      <c r="C278" s="15" t="s">
        <v>70</v>
      </c>
      <c r="D278" s="157" t="e">
        <f>100-D280-D279</f>
        <v>#DIV/0!</v>
      </c>
      <c r="E278" s="60" t="s">
        <v>96</v>
      </c>
      <c r="F278" s="144"/>
    </row>
    <row r="279" spans="1:6" x14ac:dyDescent="0.15">
      <c r="A279" s="124">
        <v>279</v>
      </c>
      <c r="B279" s="111"/>
      <c r="C279" s="24" t="s">
        <v>72</v>
      </c>
      <c r="D279" s="158" t="e">
        <f>D269*9*100/D267</f>
        <v>#DIV/0!</v>
      </c>
      <c r="E279" s="60"/>
      <c r="F279" s="144"/>
    </row>
    <row r="280" spans="1:6" x14ac:dyDescent="0.15">
      <c r="A280" s="145">
        <v>278</v>
      </c>
      <c r="B280" s="111"/>
      <c r="C280" s="4" t="s">
        <v>71</v>
      </c>
      <c r="D280" s="156" t="e">
        <f>D268*4*100/D267</f>
        <v>#DIV/0!</v>
      </c>
      <c r="E280" s="60"/>
      <c r="F280" s="144"/>
    </row>
    <row r="281" spans="1:6" x14ac:dyDescent="0.15">
      <c r="A281" s="159">
        <v>280</v>
      </c>
      <c r="B281" s="118" t="s">
        <v>589</v>
      </c>
      <c r="C281" s="13" t="s">
        <v>590</v>
      </c>
      <c r="D281" s="98"/>
      <c r="E281" s="10" t="s">
        <v>73</v>
      </c>
      <c r="F281" s="320" t="s">
        <v>551</v>
      </c>
    </row>
    <row r="282" spans="1:6" x14ac:dyDescent="0.15">
      <c r="A282" s="124">
        <v>281</v>
      </c>
      <c r="B282" s="303"/>
      <c r="C282" s="4" t="s">
        <v>591</v>
      </c>
      <c r="D282" s="86"/>
      <c r="E282" s="7" t="s">
        <v>73</v>
      </c>
      <c r="F282" s="313"/>
    </row>
    <row r="283" spans="1:6" x14ac:dyDescent="0.15">
      <c r="A283" s="124">
        <v>282</v>
      </c>
      <c r="B283" s="303"/>
      <c r="C283" s="4" t="s">
        <v>592</v>
      </c>
      <c r="D283" s="86"/>
      <c r="E283" s="7" t="s">
        <v>73</v>
      </c>
      <c r="F283" s="313"/>
    </row>
    <row r="284" spans="1:6" x14ac:dyDescent="0.15">
      <c r="A284" s="124">
        <v>283</v>
      </c>
      <c r="B284" s="303"/>
      <c r="C284" s="4" t="s">
        <v>593</v>
      </c>
      <c r="D284" s="86"/>
      <c r="E284" s="7" t="s">
        <v>73</v>
      </c>
      <c r="F284" s="125"/>
    </row>
    <row r="285" spans="1:6" x14ac:dyDescent="0.15">
      <c r="A285" s="124">
        <v>284</v>
      </c>
      <c r="B285" s="303"/>
      <c r="C285" s="4" t="s">
        <v>594</v>
      </c>
      <c r="D285" s="86"/>
      <c r="E285" s="7" t="s">
        <v>73</v>
      </c>
      <c r="F285" s="125"/>
    </row>
    <row r="286" spans="1:6" x14ac:dyDescent="0.15">
      <c r="A286" s="124">
        <v>285</v>
      </c>
      <c r="B286" s="303"/>
      <c r="C286" s="4" t="s">
        <v>595</v>
      </c>
      <c r="D286" s="86"/>
      <c r="E286" s="7" t="s">
        <v>73</v>
      </c>
      <c r="F286" s="125"/>
    </row>
    <row r="287" spans="1:6" x14ac:dyDescent="0.15">
      <c r="A287" s="124">
        <v>286</v>
      </c>
      <c r="B287" s="303"/>
      <c r="C287" s="24" t="s">
        <v>596</v>
      </c>
      <c r="D287" s="86"/>
      <c r="E287" s="7" t="s">
        <v>73</v>
      </c>
      <c r="F287" s="125"/>
    </row>
    <row r="288" spans="1:6" x14ac:dyDescent="0.15">
      <c r="A288" s="161">
        <v>287</v>
      </c>
      <c r="B288" s="304"/>
      <c r="C288" s="11" t="s">
        <v>597</v>
      </c>
      <c r="D288" s="87"/>
      <c r="E288" s="8" t="s">
        <v>89</v>
      </c>
      <c r="F288" s="130" t="s">
        <v>91</v>
      </c>
    </row>
    <row r="289" spans="1:6" x14ac:dyDescent="0.15">
      <c r="A289" s="162">
        <v>288</v>
      </c>
      <c r="B289" s="118" t="s">
        <v>552</v>
      </c>
      <c r="C289" s="15" t="s">
        <v>598</v>
      </c>
      <c r="D289" s="98"/>
      <c r="E289" s="6" t="s">
        <v>73</v>
      </c>
      <c r="F289" s="125"/>
    </row>
    <row r="290" spans="1:6" x14ac:dyDescent="0.15">
      <c r="A290" s="124">
        <v>289</v>
      </c>
      <c r="B290" s="303"/>
      <c r="C290" s="4" t="s">
        <v>508</v>
      </c>
      <c r="D290" s="86"/>
      <c r="E290" s="7" t="s">
        <v>89</v>
      </c>
      <c r="F290" s="125"/>
    </row>
    <row r="291" spans="1:6" x14ac:dyDescent="0.15">
      <c r="A291" s="124">
        <v>290</v>
      </c>
      <c r="B291" s="303"/>
      <c r="C291" s="4" t="s">
        <v>567</v>
      </c>
      <c r="D291" s="86"/>
      <c r="E291" s="7" t="s">
        <v>89</v>
      </c>
      <c r="F291" s="125"/>
    </row>
    <row r="292" spans="1:6" x14ac:dyDescent="0.15">
      <c r="A292" s="124">
        <v>291</v>
      </c>
      <c r="B292" s="303"/>
      <c r="C292" s="4" t="s">
        <v>568</v>
      </c>
      <c r="D292" s="86"/>
      <c r="E292" s="7" t="s">
        <v>89</v>
      </c>
      <c r="F292" s="125"/>
    </row>
    <row r="293" spans="1:6" x14ac:dyDescent="0.15">
      <c r="A293" s="124">
        <v>292</v>
      </c>
      <c r="B293" s="303"/>
      <c r="C293" s="4" t="s">
        <v>509</v>
      </c>
      <c r="D293" s="86"/>
      <c r="E293" s="7" t="s">
        <v>89</v>
      </c>
      <c r="F293" s="125"/>
    </row>
    <row r="294" spans="1:6" x14ac:dyDescent="0.15">
      <c r="A294" s="124">
        <v>293</v>
      </c>
      <c r="B294" s="303"/>
      <c r="C294" s="4" t="s">
        <v>569</v>
      </c>
      <c r="D294" s="86"/>
      <c r="E294" s="7" t="s">
        <v>89</v>
      </c>
      <c r="F294" s="125"/>
    </row>
    <row r="295" spans="1:6" x14ac:dyDescent="0.15">
      <c r="A295" s="124">
        <v>294</v>
      </c>
      <c r="B295" s="303"/>
      <c r="C295" s="4" t="s">
        <v>510</v>
      </c>
      <c r="D295" s="85"/>
      <c r="E295" s="7" t="s">
        <v>89</v>
      </c>
      <c r="F295" s="125"/>
    </row>
    <row r="296" spans="1:6" x14ac:dyDescent="0.15">
      <c r="A296" s="124">
        <v>295</v>
      </c>
      <c r="B296" s="303"/>
      <c r="C296" s="4" t="s">
        <v>569</v>
      </c>
      <c r="D296" s="86"/>
      <c r="E296" s="94" t="s">
        <v>89</v>
      </c>
      <c r="F296" s="125"/>
    </row>
    <row r="297" spans="1:6" x14ac:dyDescent="0.15">
      <c r="A297" s="161">
        <v>296</v>
      </c>
      <c r="B297" s="304"/>
      <c r="C297" s="11" t="s">
        <v>367</v>
      </c>
      <c r="D297" s="87"/>
      <c r="E297" s="8" t="s">
        <v>89</v>
      </c>
      <c r="F297" s="125"/>
    </row>
    <row r="298" spans="1:6" x14ac:dyDescent="0.15">
      <c r="A298" s="162">
        <v>297</v>
      </c>
      <c r="B298" s="303" t="s">
        <v>444</v>
      </c>
      <c r="C298" s="15" t="s">
        <v>249</v>
      </c>
      <c r="D298" s="85"/>
      <c r="E298" s="42" t="s">
        <v>73</v>
      </c>
      <c r="F298" s="128"/>
    </row>
    <row r="299" spans="1:6" x14ac:dyDescent="0.15">
      <c r="A299" s="124">
        <v>298</v>
      </c>
      <c r="B299" s="303"/>
      <c r="C299" s="15" t="s">
        <v>250</v>
      </c>
      <c r="D299" s="85"/>
      <c r="E299" s="94" t="s">
        <v>73</v>
      </c>
      <c r="F299" s="125"/>
    </row>
    <row r="300" spans="1:6" x14ac:dyDescent="0.15">
      <c r="A300" s="124">
        <v>299</v>
      </c>
      <c r="B300" s="303"/>
      <c r="C300" s="4" t="s">
        <v>182</v>
      </c>
      <c r="D300" s="85"/>
      <c r="E300" s="94" t="s">
        <v>73</v>
      </c>
      <c r="F300" s="125"/>
    </row>
    <row r="301" spans="1:6" x14ac:dyDescent="0.15">
      <c r="A301" s="124">
        <v>300</v>
      </c>
      <c r="B301" s="303"/>
      <c r="C301" s="4" t="s">
        <v>251</v>
      </c>
      <c r="D301" s="99"/>
      <c r="E301" s="94" t="s">
        <v>73</v>
      </c>
      <c r="F301" s="125"/>
    </row>
    <row r="302" spans="1:6" x14ac:dyDescent="0.15">
      <c r="A302" s="124">
        <v>301</v>
      </c>
      <c r="B302" s="303"/>
      <c r="C302" s="4" t="s">
        <v>252</v>
      </c>
      <c r="D302" s="86"/>
      <c r="E302" s="94" t="s">
        <v>73</v>
      </c>
      <c r="F302" s="125"/>
    </row>
    <row r="303" spans="1:6" x14ac:dyDescent="0.15">
      <c r="A303" s="124">
        <v>302</v>
      </c>
      <c r="B303" s="303"/>
      <c r="C303" s="22" t="s">
        <v>366</v>
      </c>
      <c r="D303" s="85"/>
      <c r="E303" s="7" t="s">
        <v>73</v>
      </c>
      <c r="F303" s="125"/>
    </row>
    <row r="304" spans="1:6" x14ac:dyDescent="0.15">
      <c r="A304" s="145">
        <v>303</v>
      </c>
      <c r="B304" s="304"/>
      <c r="C304" s="11" t="s">
        <v>74</v>
      </c>
      <c r="D304" s="87"/>
      <c r="E304" s="8" t="s">
        <v>89</v>
      </c>
      <c r="F304" s="130" t="s">
        <v>91</v>
      </c>
    </row>
    <row r="305" spans="1:6" x14ac:dyDescent="0.15">
      <c r="A305" s="159">
        <v>304</v>
      </c>
      <c r="B305" s="181" t="s">
        <v>553</v>
      </c>
      <c r="C305" s="41" t="s">
        <v>599</v>
      </c>
      <c r="D305" s="90"/>
      <c r="E305" s="10" t="s">
        <v>73</v>
      </c>
      <c r="F305" s="128"/>
    </row>
    <row r="306" spans="1:6" x14ac:dyDescent="0.15">
      <c r="A306" s="124">
        <v>305</v>
      </c>
      <c r="B306" s="303"/>
      <c r="C306" s="22" t="s">
        <v>600</v>
      </c>
      <c r="D306" s="85"/>
      <c r="E306" s="6" t="s">
        <v>73</v>
      </c>
      <c r="F306" s="125"/>
    </row>
    <row r="307" spans="1:6" x14ac:dyDescent="0.15">
      <c r="A307" s="124">
        <v>306</v>
      </c>
      <c r="B307" s="303"/>
      <c r="C307" s="4" t="s">
        <v>601</v>
      </c>
      <c r="D307" s="86"/>
      <c r="E307" s="7" t="s">
        <v>73</v>
      </c>
      <c r="F307" s="125"/>
    </row>
    <row r="308" spans="1:6" x14ac:dyDescent="0.15">
      <c r="A308" s="145">
        <v>307</v>
      </c>
      <c r="B308" s="304"/>
      <c r="C308" s="11" t="s">
        <v>574</v>
      </c>
      <c r="D308" s="87"/>
      <c r="E308" s="8" t="s">
        <v>89</v>
      </c>
      <c r="F308" s="130" t="s">
        <v>91</v>
      </c>
    </row>
    <row r="309" spans="1:6" x14ac:dyDescent="0.15">
      <c r="A309" s="159">
        <v>308</v>
      </c>
      <c r="B309" s="111" t="s">
        <v>309</v>
      </c>
      <c r="C309" s="41" t="s">
        <v>361</v>
      </c>
      <c r="D309" s="90"/>
      <c r="E309" s="6" t="s">
        <v>73</v>
      </c>
      <c r="F309" s="125"/>
    </row>
    <row r="310" spans="1:6" x14ac:dyDescent="0.15">
      <c r="A310" s="161">
        <v>309</v>
      </c>
      <c r="B310" s="111"/>
      <c r="C310" s="23" t="s">
        <v>602</v>
      </c>
      <c r="D310" s="85"/>
      <c r="E310" s="6" t="s">
        <v>504</v>
      </c>
      <c r="F310" s="125" t="s">
        <v>565</v>
      </c>
    </row>
    <row r="311" spans="1:6" x14ac:dyDescent="0.15">
      <c r="A311" s="162">
        <v>310</v>
      </c>
      <c r="B311" s="319" t="s">
        <v>187</v>
      </c>
      <c r="C311" s="13" t="s">
        <v>603</v>
      </c>
      <c r="D311" s="90"/>
      <c r="E311" s="10" t="s">
        <v>73</v>
      </c>
      <c r="F311" s="128"/>
    </row>
    <row r="312" spans="1:6" x14ac:dyDescent="0.15">
      <c r="A312" s="161">
        <v>311</v>
      </c>
      <c r="B312" s="304"/>
      <c r="C312" s="17" t="s">
        <v>604</v>
      </c>
      <c r="D312" s="100"/>
      <c r="E312" s="40" t="s">
        <v>73</v>
      </c>
      <c r="F312" s="125"/>
    </row>
    <row r="313" spans="1:6" x14ac:dyDescent="0.15">
      <c r="A313" s="162">
        <v>312</v>
      </c>
      <c r="B313" s="303" t="s">
        <v>254</v>
      </c>
      <c r="C313" s="15" t="s">
        <v>255</v>
      </c>
      <c r="D313" s="85"/>
      <c r="E313" s="6" t="s">
        <v>73</v>
      </c>
      <c r="F313" s="128"/>
    </row>
    <row r="314" spans="1:6" x14ac:dyDescent="0.15">
      <c r="A314" s="124">
        <v>313</v>
      </c>
      <c r="B314" s="303"/>
      <c r="C314" s="4" t="s">
        <v>256</v>
      </c>
      <c r="D314" s="86"/>
      <c r="E314" s="7" t="s">
        <v>73</v>
      </c>
      <c r="F314" s="125"/>
    </row>
    <row r="315" spans="1:6" x14ac:dyDescent="0.15">
      <c r="A315" s="124">
        <v>314</v>
      </c>
      <c r="B315" s="303"/>
      <c r="C315" s="4" t="s">
        <v>257</v>
      </c>
      <c r="D315" s="86"/>
      <c r="E315" s="7" t="s">
        <v>89</v>
      </c>
      <c r="F315" s="125"/>
    </row>
    <row r="316" spans="1:6" x14ac:dyDescent="0.15">
      <c r="A316" s="124">
        <v>315</v>
      </c>
      <c r="B316" s="303"/>
      <c r="C316" s="4" t="s">
        <v>258</v>
      </c>
      <c r="D316" s="86"/>
      <c r="E316" s="7" t="s">
        <v>88</v>
      </c>
      <c r="F316" s="125" t="s">
        <v>259</v>
      </c>
    </row>
    <row r="317" spans="1:6" x14ac:dyDescent="0.15">
      <c r="A317" s="124">
        <v>316</v>
      </c>
      <c r="B317" s="303"/>
      <c r="C317" s="15" t="s">
        <v>263</v>
      </c>
      <c r="D317" s="86"/>
      <c r="E317" s="7" t="s">
        <v>73</v>
      </c>
      <c r="F317" s="129"/>
    </row>
    <row r="318" spans="1:6" x14ac:dyDescent="0.15">
      <c r="A318" s="124">
        <v>317</v>
      </c>
      <c r="B318" s="303"/>
      <c r="C318" s="4" t="s">
        <v>264</v>
      </c>
      <c r="D318" s="86"/>
      <c r="E318" s="6" t="s">
        <v>89</v>
      </c>
      <c r="F318" s="315" t="s">
        <v>262</v>
      </c>
    </row>
    <row r="319" spans="1:6" x14ac:dyDescent="0.15">
      <c r="A319" s="124">
        <v>318</v>
      </c>
      <c r="B319" s="303"/>
      <c r="C319" s="4" t="s">
        <v>265</v>
      </c>
      <c r="D319" s="86"/>
      <c r="E319" s="7" t="s">
        <v>89</v>
      </c>
      <c r="F319" s="315"/>
    </row>
    <row r="320" spans="1:6" x14ac:dyDescent="0.15">
      <c r="A320" s="124">
        <v>319</v>
      </c>
      <c r="B320" s="303"/>
      <c r="C320" s="9" t="s">
        <v>266</v>
      </c>
      <c r="D320" s="86"/>
      <c r="E320" s="7" t="s">
        <v>89</v>
      </c>
      <c r="F320" s="125" t="s">
        <v>91</v>
      </c>
    </row>
    <row r="321" spans="1:6" x14ac:dyDescent="0.15">
      <c r="A321" s="161">
        <v>320</v>
      </c>
      <c r="B321" s="304"/>
      <c r="C321" s="14" t="s">
        <v>267</v>
      </c>
      <c r="D321" s="87"/>
      <c r="E321" s="8" t="s">
        <v>89</v>
      </c>
      <c r="F321" s="130" t="s">
        <v>91</v>
      </c>
    </row>
    <row r="322" spans="1:6" x14ac:dyDescent="0.15">
      <c r="A322" s="162">
        <v>321</v>
      </c>
      <c r="B322" s="319" t="s">
        <v>268</v>
      </c>
      <c r="C322" s="182" t="s">
        <v>605</v>
      </c>
      <c r="D322" s="85"/>
      <c r="E322" s="6" t="s">
        <v>89</v>
      </c>
      <c r="F322" s="125"/>
    </row>
    <row r="323" spans="1:6" x14ac:dyDescent="0.15">
      <c r="A323" s="124">
        <v>322</v>
      </c>
      <c r="B323" s="303"/>
      <c r="C323" s="183" t="s">
        <v>606</v>
      </c>
      <c r="D323" s="86"/>
      <c r="E323" s="7" t="s">
        <v>89</v>
      </c>
      <c r="F323" s="125"/>
    </row>
    <row r="324" spans="1:6" x14ac:dyDescent="0.15">
      <c r="A324" s="124">
        <v>323</v>
      </c>
      <c r="B324" s="303"/>
      <c r="C324" s="183" t="s">
        <v>607</v>
      </c>
      <c r="D324" s="86"/>
      <c r="E324" s="7" t="s">
        <v>89</v>
      </c>
      <c r="F324" s="125"/>
    </row>
    <row r="325" spans="1:6" x14ac:dyDescent="0.15">
      <c r="A325" s="124">
        <v>324</v>
      </c>
      <c r="B325" s="303"/>
      <c r="C325" s="183" t="s">
        <v>608</v>
      </c>
      <c r="D325" s="86"/>
      <c r="E325" s="7" t="s">
        <v>89</v>
      </c>
      <c r="F325" s="125"/>
    </row>
    <row r="326" spans="1:6" x14ac:dyDescent="0.15">
      <c r="A326" s="124">
        <v>325</v>
      </c>
      <c r="B326" s="303"/>
      <c r="C326" s="183" t="s">
        <v>606</v>
      </c>
      <c r="D326" s="86"/>
      <c r="E326" s="7" t="s">
        <v>89</v>
      </c>
      <c r="F326" s="125"/>
    </row>
    <row r="327" spans="1:6" x14ac:dyDescent="0.15">
      <c r="A327" s="145">
        <v>326</v>
      </c>
      <c r="B327" s="304"/>
      <c r="C327" s="184" t="s">
        <v>607</v>
      </c>
      <c r="D327" s="100"/>
      <c r="E327" s="40" t="s">
        <v>89</v>
      </c>
      <c r="F327" s="130"/>
    </row>
    <row r="328" spans="1:6" ht="24" x14ac:dyDescent="0.15">
      <c r="A328" s="186">
        <v>327</v>
      </c>
      <c r="B328" s="119" t="s">
        <v>271</v>
      </c>
      <c r="C328" s="25" t="s">
        <v>273</v>
      </c>
      <c r="D328" s="101"/>
      <c r="E328" s="8" t="s">
        <v>89</v>
      </c>
      <c r="F328" s="125"/>
    </row>
    <row r="329" spans="1:6" ht="24" x14ac:dyDescent="0.15">
      <c r="A329" s="185">
        <v>328</v>
      </c>
      <c r="B329" s="112" t="s">
        <v>272</v>
      </c>
      <c r="C329" s="23" t="s">
        <v>273</v>
      </c>
      <c r="D329" s="102"/>
      <c r="E329" s="8" t="s">
        <v>89</v>
      </c>
      <c r="F329" s="143"/>
    </row>
    <row r="330" spans="1:6" x14ac:dyDescent="0.15">
      <c r="A330" s="162">
        <v>329</v>
      </c>
      <c r="B330" s="303" t="s">
        <v>274</v>
      </c>
      <c r="C330" s="18" t="s">
        <v>195</v>
      </c>
      <c r="D330" s="85"/>
      <c r="E330" s="6" t="s">
        <v>89</v>
      </c>
      <c r="F330" s="323" t="s">
        <v>562</v>
      </c>
    </row>
    <row r="331" spans="1:6" x14ac:dyDescent="0.15">
      <c r="A331" s="124">
        <v>330</v>
      </c>
      <c r="B331" s="303"/>
      <c r="C331" s="9" t="s">
        <v>49</v>
      </c>
      <c r="D331" s="86"/>
      <c r="E331" s="7" t="s">
        <v>89</v>
      </c>
      <c r="F331" s="323"/>
    </row>
    <row r="332" spans="1:6" x14ac:dyDescent="0.15">
      <c r="A332" s="124">
        <v>331</v>
      </c>
      <c r="B332" s="303"/>
      <c r="C332" s="9" t="s">
        <v>50</v>
      </c>
      <c r="D332" s="86"/>
      <c r="E332" s="7" t="s">
        <v>89</v>
      </c>
      <c r="F332" s="323"/>
    </row>
    <row r="333" spans="1:6" x14ac:dyDescent="0.15">
      <c r="A333" s="145">
        <v>332</v>
      </c>
      <c r="B333" s="304"/>
      <c r="C333" s="14" t="s">
        <v>275</v>
      </c>
      <c r="D333" s="87"/>
      <c r="E333" s="8" t="s">
        <v>89</v>
      </c>
      <c r="F333" s="324"/>
    </row>
    <row r="334" spans="1:6" x14ac:dyDescent="0.15">
      <c r="A334" s="292"/>
      <c r="B334" s="20" t="s">
        <v>610</v>
      </c>
      <c r="C334" s="293"/>
      <c r="D334" s="85"/>
      <c r="E334" s="294" t="s">
        <v>89</v>
      </c>
      <c r="F334" s="302" t="s">
        <v>611</v>
      </c>
    </row>
    <row r="335" spans="1:6" x14ac:dyDescent="0.15">
      <c r="A335" s="124"/>
      <c r="C335" s="295"/>
      <c r="D335" s="86"/>
      <c r="E335" s="296" t="s">
        <v>89</v>
      </c>
      <c r="F335" s="302"/>
    </row>
    <row r="336" spans="1:6" ht="14.25" thickBot="1" x14ac:dyDescent="0.2">
      <c r="A336" s="186"/>
      <c r="B336" s="297"/>
      <c r="C336" s="298"/>
      <c r="D336" s="299"/>
      <c r="E336" s="300" t="s">
        <v>89</v>
      </c>
      <c r="F336" s="302"/>
    </row>
    <row r="338" spans="2:2" x14ac:dyDescent="0.15">
      <c r="B338" s="20" t="s">
        <v>214</v>
      </c>
    </row>
  </sheetData>
  <sheetProtection sheet="1" objects="1" scenarios="1"/>
  <mergeCells count="51">
    <mergeCell ref="B11:B12"/>
    <mergeCell ref="B13:B17"/>
    <mergeCell ref="B37:B41"/>
    <mergeCell ref="B18:B23"/>
    <mergeCell ref="B24:B26"/>
    <mergeCell ref="B221:B225"/>
    <mergeCell ref="B96:B133"/>
    <mergeCell ref="E127:F127"/>
    <mergeCell ref="F98:F100"/>
    <mergeCell ref="F136:F144"/>
    <mergeCell ref="F206:F208"/>
    <mergeCell ref="F198:F201"/>
    <mergeCell ref="B330:B333"/>
    <mergeCell ref="B298:B304"/>
    <mergeCell ref="F330:F333"/>
    <mergeCell ref="B313:B321"/>
    <mergeCell ref="B311:B312"/>
    <mergeCell ref="B322:B327"/>
    <mergeCell ref="F318:F319"/>
    <mergeCell ref="F84:F89"/>
    <mergeCell ref="B290:B297"/>
    <mergeCell ref="B306:B308"/>
    <mergeCell ref="E172:F179"/>
    <mergeCell ref="B242:B243"/>
    <mergeCell ref="B236:B241"/>
    <mergeCell ref="F236:F241"/>
    <mergeCell ref="F267:F277"/>
    <mergeCell ref="F253:F263"/>
    <mergeCell ref="B226:B235"/>
    <mergeCell ref="B282:B288"/>
    <mergeCell ref="B245:B246"/>
    <mergeCell ref="F281:F283"/>
    <mergeCell ref="F90:F95"/>
    <mergeCell ref="B90:B95"/>
    <mergeCell ref="B134:B135"/>
    <mergeCell ref="F334:F336"/>
    <mergeCell ref="B3:B10"/>
    <mergeCell ref="B27:B36"/>
    <mergeCell ref="E129:F133"/>
    <mergeCell ref="E102:F102"/>
    <mergeCell ref="E108:F108"/>
    <mergeCell ref="E114:F114"/>
    <mergeCell ref="E120:F120"/>
    <mergeCell ref="F9:F10"/>
    <mergeCell ref="F27:F35"/>
    <mergeCell ref="F56:F79"/>
    <mergeCell ref="E80:F83"/>
    <mergeCell ref="B47:B55"/>
    <mergeCell ref="B84:B89"/>
    <mergeCell ref="B56:B83"/>
    <mergeCell ref="B43:B46"/>
  </mergeCells>
  <phoneticPr fontId="2"/>
  <conditionalFormatting sqref="D18 D84:D89 D56:D79 D198:D200 D244 D202 D204 D206 D208 D210 D212">
    <cfRule type="containsBlanks" dxfId="91" priority="183">
      <formula>LEN(TRIM(D18))=0</formula>
    </cfRule>
  </conditionalFormatting>
  <conditionalFormatting sqref="D27">
    <cfRule type="expression" dxfId="90" priority="148">
      <formula>AND($D$24="有",$D$27="")</formula>
    </cfRule>
  </conditionalFormatting>
  <conditionalFormatting sqref="D28">
    <cfRule type="expression" dxfId="89" priority="147">
      <formula>AND($D$24="有",$D$28="")</formula>
    </cfRule>
  </conditionalFormatting>
  <conditionalFormatting sqref="D29">
    <cfRule type="expression" dxfId="88" priority="146">
      <formula>AND($D$24="有",$D$29="")</formula>
    </cfRule>
  </conditionalFormatting>
  <conditionalFormatting sqref="D30:D31">
    <cfRule type="expression" dxfId="87" priority="145">
      <formula>AND($D$24="有",$D30="")</formula>
    </cfRule>
  </conditionalFormatting>
  <conditionalFormatting sqref="D32:D34">
    <cfRule type="expression" dxfId="86" priority="144">
      <formula>AND($D$24="有",$D32="")</formula>
    </cfRule>
  </conditionalFormatting>
  <conditionalFormatting sqref="D36">
    <cfRule type="expression" dxfId="85" priority="142">
      <formula>AND($D$24="有",$D$36="")</formula>
    </cfRule>
  </conditionalFormatting>
  <conditionalFormatting sqref="D90:D95">
    <cfRule type="containsBlanks" dxfId="84" priority="127">
      <formula>LEN(TRIM(D90))=0</formula>
    </cfRule>
  </conditionalFormatting>
  <conditionalFormatting sqref="D247:D249">
    <cfRule type="containsBlanks" dxfId="83" priority="122">
      <formula>LEN(TRIM(D247))=0</formula>
    </cfRule>
  </conditionalFormatting>
  <conditionalFormatting sqref="D96">
    <cfRule type="containsBlanks" dxfId="82" priority="115">
      <formula>LEN(TRIM(D96))=0</formula>
    </cfRule>
  </conditionalFormatting>
  <conditionalFormatting sqref="D128:D133">
    <cfRule type="containsBlanks" dxfId="81" priority="114">
      <formula>LEN(TRIM(D128))=0</formula>
    </cfRule>
  </conditionalFormatting>
  <conditionalFormatting sqref="D242">
    <cfRule type="containsBlanks" dxfId="80" priority="184">
      <formula>LEN(TRIM(D242))=0</formula>
    </cfRule>
  </conditionalFormatting>
  <conditionalFormatting sqref="D252">
    <cfRule type="containsBlanks" dxfId="79" priority="185">
      <formula>LEN(TRIM(D252))=0</formula>
    </cfRule>
  </conditionalFormatting>
  <conditionalFormatting sqref="D295:D297">
    <cfRule type="expression" dxfId="78" priority="181">
      <formula>AND($D$289="有",$D295="")</formula>
    </cfRule>
  </conditionalFormatting>
  <conditionalFormatting sqref="D2:D7 D9:D11 D13">
    <cfRule type="containsBlanks" dxfId="77" priority="83">
      <formula>LEN(TRIM(D2))=0</formula>
    </cfRule>
  </conditionalFormatting>
  <conditionalFormatting sqref="D8 D12">
    <cfRule type="containsBlanks" dxfId="76" priority="82">
      <formula>LEN(TRIM(D8))=0</formula>
    </cfRule>
  </conditionalFormatting>
  <conditionalFormatting sqref="D14:D16">
    <cfRule type="expression" dxfId="75" priority="81">
      <formula>AND($D$13="有",$D14="")</formula>
    </cfRule>
  </conditionalFormatting>
  <conditionalFormatting sqref="D17">
    <cfRule type="expression" dxfId="74" priority="80">
      <formula>AND($D$13="有",$D17="")</formula>
    </cfRule>
  </conditionalFormatting>
  <conditionalFormatting sqref="D19:D23">
    <cfRule type="containsBlanks" dxfId="73" priority="78">
      <formula>LEN(TRIM(D19))=0</formula>
    </cfRule>
  </conditionalFormatting>
  <conditionalFormatting sqref="D24">
    <cfRule type="containsBlanks" dxfId="72" priority="77">
      <formula>LEN(TRIM(D24))=0</formula>
    </cfRule>
  </conditionalFormatting>
  <conditionalFormatting sqref="D25">
    <cfRule type="expression" dxfId="71" priority="76">
      <formula>AND($D$24="有",$D25="")</formula>
    </cfRule>
  </conditionalFormatting>
  <conditionalFormatting sqref="D26">
    <cfRule type="expression" dxfId="70" priority="75">
      <formula>AND($D$24="有",$D26="")</formula>
    </cfRule>
  </conditionalFormatting>
  <conditionalFormatting sqref="D35">
    <cfRule type="expression" dxfId="69" priority="74">
      <formula>AND($D$24="有",$D35="")</formula>
    </cfRule>
  </conditionalFormatting>
  <conditionalFormatting sqref="D41">
    <cfRule type="expression" dxfId="68" priority="73">
      <formula>AND($D$24="有",$D41="")</formula>
    </cfRule>
  </conditionalFormatting>
  <conditionalFormatting sqref="D37:D40">
    <cfRule type="expression" dxfId="67" priority="72">
      <formula>AND($D$24="有",$D37="")</formula>
    </cfRule>
  </conditionalFormatting>
  <conditionalFormatting sqref="D42">
    <cfRule type="containsBlanks" dxfId="66" priority="71">
      <formula>LEN(TRIM(D42))=0</formula>
    </cfRule>
  </conditionalFormatting>
  <conditionalFormatting sqref="D43:D54">
    <cfRule type="expression" dxfId="65" priority="70">
      <formula>AND($D$42="委託",$D43="")</formula>
    </cfRule>
  </conditionalFormatting>
  <conditionalFormatting sqref="D55">
    <cfRule type="expression" dxfId="64" priority="69">
      <formula>AND($D$42="委託",$D55="")</formula>
    </cfRule>
  </conditionalFormatting>
  <conditionalFormatting sqref="D101">
    <cfRule type="expression" dxfId="63" priority="68">
      <formula>AND($D$96&lt;&gt;"",$D101="")</formula>
    </cfRule>
  </conditionalFormatting>
  <conditionalFormatting sqref="D107">
    <cfRule type="expression" dxfId="62" priority="67">
      <formula>AND($D$96&lt;&gt;"",$D107="")</formula>
    </cfRule>
  </conditionalFormatting>
  <conditionalFormatting sqref="D113">
    <cfRule type="expression" dxfId="61" priority="66">
      <formula>AND($D$96&lt;&gt;"",$D113="")</formula>
    </cfRule>
  </conditionalFormatting>
  <conditionalFormatting sqref="D119">
    <cfRule type="expression" dxfId="60" priority="65">
      <formula>AND($D$96&lt;&gt;"",$D119="")</formula>
    </cfRule>
  </conditionalFormatting>
  <conditionalFormatting sqref="D126">
    <cfRule type="expression" dxfId="59" priority="64">
      <formula>AND($D$96&lt;&gt;"",$D$121&lt;&gt;"",$D126="")</formula>
    </cfRule>
  </conditionalFormatting>
  <conditionalFormatting sqref="D97:D100">
    <cfRule type="containsBlanks" dxfId="58" priority="182">
      <formula>LEN(TRIM(D97))=0</formula>
    </cfRule>
  </conditionalFormatting>
  <conditionalFormatting sqref="D103:D106">
    <cfRule type="containsBlanks" dxfId="57" priority="62">
      <formula>LEN(TRIM(D103))=0</formula>
    </cfRule>
  </conditionalFormatting>
  <conditionalFormatting sqref="D109:D112">
    <cfRule type="containsBlanks" dxfId="56" priority="61">
      <formula>LEN(TRIM(D109))=0</formula>
    </cfRule>
  </conditionalFormatting>
  <conditionalFormatting sqref="D115:D118">
    <cfRule type="containsBlanks" dxfId="55" priority="60">
      <formula>LEN(TRIM(D115))=0</formula>
    </cfRule>
  </conditionalFormatting>
  <conditionalFormatting sqref="D121">
    <cfRule type="containsBlanks" dxfId="54" priority="59">
      <formula>LEN(TRIM(D121))=0</formula>
    </cfRule>
  </conditionalFormatting>
  <conditionalFormatting sqref="D122:D125">
    <cfRule type="expression" dxfId="53" priority="58">
      <formula>AND($D$121&lt;&gt;"",$D122="")</formula>
    </cfRule>
  </conditionalFormatting>
  <conditionalFormatting sqref="D134">
    <cfRule type="containsBlanks" dxfId="52" priority="57">
      <formula>LEN(TRIM(D134))=0</formula>
    </cfRule>
  </conditionalFormatting>
  <conditionalFormatting sqref="D135:D144">
    <cfRule type="expression" dxfId="51" priority="56">
      <formula>AND($D$134="有",$D135="")</formula>
    </cfRule>
  </conditionalFormatting>
  <conditionalFormatting sqref="D145:D153">
    <cfRule type="expression" dxfId="50" priority="55">
      <formula>AND($D$134="有",$D145="")</formula>
    </cfRule>
  </conditionalFormatting>
  <conditionalFormatting sqref="D154:D162">
    <cfRule type="expression" dxfId="49" priority="54">
      <formula>AND($D$134="有",$D154="")</formula>
    </cfRule>
  </conditionalFormatting>
  <conditionalFormatting sqref="D163:D171">
    <cfRule type="expression" dxfId="48" priority="53">
      <formula>AND($D$134="有",$D163="")</formula>
    </cfRule>
  </conditionalFormatting>
  <conditionalFormatting sqref="D180">
    <cfRule type="containsBlanks" dxfId="47" priority="52">
      <formula>LEN(TRIM(D180))=0</formula>
    </cfRule>
  </conditionalFormatting>
  <conditionalFormatting sqref="D181:D187">
    <cfRule type="expression" dxfId="46" priority="51">
      <formula>AND($D$180="有",$D181="")</formula>
    </cfRule>
  </conditionalFormatting>
  <conditionalFormatting sqref="D188">
    <cfRule type="expression" dxfId="45" priority="49">
      <formula>AND($D$180="有",$D188="")</formula>
    </cfRule>
  </conditionalFormatting>
  <conditionalFormatting sqref="D189:D197">
    <cfRule type="expression" dxfId="44" priority="48">
      <formula>AND($D$180="有",$D189="")</formula>
    </cfRule>
  </conditionalFormatting>
  <conditionalFormatting sqref="D214">
    <cfRule type="containsBlanks" dxfId="43" priority="47">
      <formula>LEN(TRIM(D214))=0</formula>
    </cfRule>
  </conditionalFormatting>
  <conditionalFormatting sqref="D215:D218">
    <cfRule type="expression" dxfId="42" priority="46">
      <formula>AND($D$214="有",$D215="")</formula>
    </cfRule>
  </conditionalFormatting>
  <conditionalFormatting sqref="D219">
    <cfRule type="expression" dxfId="41" priority="45">
      <formula>AND($D$218="有",$D219="")</formula>
    </cfRule>
  </conditionalFormatting>
  <conditionalFormatting sqref="D220">
    <cfRule type="expression" dxfId="40" priority="44">
      <formula>AND($D$214="有",$D220="")</formula>
    </cfRule>
  </conditionalFormatting>
  <conditionalFormatting sqref="D221 D226 D231">
    <cfRule type="containsBlanks" dxfId="39" priority="43">
      <formula>LEN(TRIM(D221))=0</formula>
    </cfRule>
  </conditionalFormatting>
  <conditionalFormatting sqref="D222:D224">
    <cfRule type="expression" dxfId="38" priority="42">
      <formula>AND($D$221="有",$D222="")</formula>
    </cfRule>
  </conditionalFormatting>
  <conditionalFormatting sqref="D227:D228">
    <cfRule type="expression" dxfId="37" priority="41">
      <formula>AND($D$226="有",$D227="")</formula>
    </cfRule>
  </conditionalFormatting>
  <conditionalFormatting sqref="D229:D230">
    <cfRule type="expression" dxfId="36" priority="40">
      <formula>AND($D$228="その他",$D229="")</formula>
    </cfRule>
  </conditionalFormatting>
  <conditionalFormatting sqref="D232:D233">
    <cfRule type="expression" dxfId="35" priority="39">
      <formula>AND($D$231="有",$D232="")</formula>
    </cfRule>
  </conditionalFormatting>
  <conditionalFormatting sqref="D234:D235">
    <cfRule type="expression" dxfId="34" priority="38">
      <formula>AND($D$233="その他",$D234="")</formula>
    </cfRule>
  </conditionalFormatting>
  <conditionalFormatting sqref="D225">
    <cfRule type="expression" dxfId="33" priority="37">
      <formula>AND($D$221="有",$D225="")</formula>
    </cfRule>
  </conditionalFormatting>
  <conditionalFormatting sqref="D236 D239">
    <cfRule type="containsBlanks" dxfId="32" priority="36">
      <formula>LEN(TRIM(D236))=0</formula>
    </cfRule>
  </conditionalFormatting>
  <conditionalFormatting sqref="D237:D238">
    <cfRule type="expression" dxfId="31" priority="35">
      <formula>AND($D$236="有",$D237="")</formula>
    </cfRule>
  </conditionalFormatting>
  <conditionalFormatting sqref="D240:D241">
    <cfRule type="expression" dxfId="30" priority="34">
      <formula>AND($D$239="有",$D240="")</formula>
    </cfRule>
  </conditionalFormatting>
  <conditionalFormatting sqref="D243">
    <cfRule type="expression" dxfId="29" priority="33">
      <formula>AND($D$242="有",$D243="")</formula>
    </cfRule>
  </conditionalFormatting>
  <conditionalFormatting sqref="D245">
    <cfRule type="containsBlanks" dxfId="28" priority="32">
      <formula>LEN(TRIM(D245))=0</formula>
    </cfRule>
  </conditionalFormatting>
  <conditionalFormatting sqref="D246">
    <cfRule type="expression" dxfId="27" priority="31">
      <formula>AND($D$245="その他",$D246="")</formula>
    </cfRule>
  </conditionalFormatting>
  <conditionalFormatting sqref="D250:D251">
    <cfRule type="containsBlanks" dxfId="26" priority="30">
      <formula>LEN(TRIM(D250))=0</formula>
    </cfRule>
  </conditionalFormatting>
  <conditionalFormatting sqref="D253:D263">
    <cfRule type="containsBlanks" dxfId="25" priority="27">
      <formula>LEN(TRIM(D253))=0</formula>
    </cfRule>
  </conditionalFormatting>
  <conditionalFormatting sqref="D267:D277">
    <cfRule type="containsBlanks" dxfId="24" priority="25">
      <formula>LEN(TRIM(D267))=0</formula>
    </cfRule>
  </conditionalFormatting>
  <conditionalFormatting sqref="D281">
    <cfRule type="containsBlanks" dxfId="23" priority="24">
      <formula>LEN(TRIM(D281))=0</formula>
    </cfRule>
  </conditionalFormatting>
  <conditionalFormatting sqref="D282:D287">
    <cfRule type="expression" dxfId="22" priority="23">
      <formula>AND($D$281="有",$D282="")</formula>
    </cfRule>
  </conditionalFormatting>
  <conditionalFormatting sqref="D288">
    <cfRule type="expression" dxfId="21" priority="22">
      <formula>AND($D$281="有",$D288="")</formula>
    </cfRule>
  </conditionalFormatting>
  <conditionalFormatting sqref="D290:D297">
    <cfRule type="expression" dxfId="20" priority="21">
      <formula>AND($D$289="有",$D290="")</formula>
    </cfRule>
  </conditionalFormatting>
  <conditionalFormatting sqref="D289">
    <cfRule type="containsBlanks" dxfId="19" priority="20">
      <formula>LEN(TRIM(D289))=0</formula>
    </cfRule>
  </conditionalFormatting>
  <conditionalFormatting sqref="D298:D303">
    <cfRule type="containsBlanks" dxfId="18" priority="18">
      <formula>LEN(TRIM(D298))=0</formula>
    </cfRule>
  </conditionalFormatting>
  <conditionalFormatting sqref="D304">
    <cfRule type="containsBlanks" dxfId="17" priority="19">
      <formula>LEN(TRIM(D304))=0</formula>
    </cfRule>
  </conditionalFormatting>
  <conditionalFormatting sqref="D306:D307">
    <cfRule type="expression" dxfId="16" priority="17">
      <formula>AND($D$305="有",$D306="")</formula>
    </cfRule>
  </conditionalFormatting>
  <conditionalFormatting sqref="D305">
    <cfRule type="containsBlanks" dxfId="15" priority="16">
      <formula>LEN(TRIM(D305))=0</formula>
    </cfRule>
  </conditionalFormatting>
  <conditionalFormatting sqref="D308">
    <cfRule type="expression" dxfId="14" priority="15">
      <formula>AND($D$305="有",$D308="")</formula>
    </cfRule>
  </conditionalFormatting>
  <conditionalFormatting sqref="D309">
    <cfRule type="containsBlanks" dxfId="13" priority="14">
      <formula>LEN(TRIM(D309))=0</formula>
    </cfRule>
  </conditionalFormatting>
  <conditionalFormatting sqref="D310">
    <cfRule type="expression" dxfId="12" priority="13">
      <formula>AND($D$309="有",$D310="")</formula>
    </cfRule>
  </conditionalFormatting>
  <conditionalFormatting sqref="D311:D314 D317">
    <cfRule type="containsBlanks" dxfId="11" priority="12">
      <formula>LEN(TRIM(D311))=0</formula>
    </cfRule>
  </conditionalFormatting>
  <conditionalFormatting sqref="D315:D316">
    <cfRule type="containsBlanks" dxfId="10" priority="11">
      <formula>LEN(TRIM(D315))=0</formula>
    </cfRule>
  </conditionalFormatting>
  <conditionalFormatting sqref="D318:D321">
    <cfRule type="expression" dxfId="9" priority="10">
      <formula>AND($D$317="有",$D318="")</formula>
    </cfRule>
  </conditionalFormatting>
  <conditionalFormatting sqref="D328:D333">
    <cfRule type="containsBlanks" dxfId="8" priority="9">
      <formula>LEN(TRIM(D328))=0</formula>
    </cfRule>
  </conditionalFormatting>
  <conditionalFormatting sqref="D322:D327">
    <cfRule type="containsBlanks" dxfId="7" priority="8">
      <formula>LEN(TRIM(D322))=0</formula>
    </cfRule>
  </conditionalFormatting>
  <conditionalFormatting sqref="D201">
    <cfRule type="containsBlanks" dxfId="6" priority="7">
      <formula>LEN(TRIM(D201))=0</formula>
    </cfRule>
  </conditionalFormatting>
  <conditionalFormatting sqref="D203">
    <cfRule type="containsBlanks" dxfId="5" priority="6">
      <formula>LEN(TRIM(D203))=0</formula>
    </cfRule>
  </conditionalFormatting>
  <conditionalFormatting sqref="D205">
    <cfRule type="containsBlanks" dxfId="4" priority="5">
      <formula>LEN(TRIM(D205))=0</formula>
    </cfRule>
  </conditionalFormatting>
  <conditionalFormatting sqref="D207">
    <cfRule type="containsBlanks" dxfId="3" priority="4">
      <formula>LEN(TRIM(D207))=0</formula>
    </cfRule>
  </conditionalFormatting>
  <conditionalFormatting sqref="D209">
    <cfRule type="containsBlanks" dxfId="2" priority="3">
      <formula>LEN(TRIM(D209))=0</formula>
    </cfRule>
  </conditionalFormatting>
  <conditionalFormatting sqref="D211">
    <cfRule type="containsBlanks" dxfId="1" priority="2">
      <formula>LEN(TRIM(D211))=0</formula>
    </cfRule>
  </conditionalFormatting>
  <conditionalFormatting sqref="D213">
    <cfRule type="containsBlanks" dxfId="0" priority="1">
      <formula>LEN(TRIM(D213))=0</formula>
    </cfRule>
  </conditionalFormatting>
  <dataValidations count="11">
    <dataValidation type="list" allowBlank="1" showInputMessage="1" showErrorMessage="1" sqref="D305:D307 D47:D54 D226 D24 D18 D134 D317 D223:D224 D289 D26:D34 D238:D239 D231 D281:D287 D311:D314 D13:D16 D37:D40 D221 D241:D242 D236 D309 D298:D303 D214:D218 D180:D187">
      <formula1>有_無</formula1>
    </dataValidation>
    <dataValidation type="list" allowBlank="1" showInputMessage="1" showErrorMessage="1" sqref="D84 D90">
      <formula1>免許の種類</formula1>
    </dataValidation>
    <dataValidation type="list" allowBlank="1" showInputMessage="1" showErrorMessage="1" sqref="D89 D95">
      <formula1>勤務形態</formula1>
    </dataValidation>
    <dataValidation type="list" allowBlank="1" showInputMessage="1" showErrorMessage="1" sqref="D42">
      <formula1>運営方式</formula1>
    </dataValidation>
    <dataValidation type="decimal" allowBlank="1" showInputMessage="1" showErrorMessage="1" sqref="D253:D255 D267:D269">
      <formula1>1</formula1>
      <formula2>3000</formula2>
    </dataValidation>
    <dataValidation type="list" allowBlank="1" showInputMessage="1" showErrorMessage="1" sqref="D232 D227">
      <formula1>給食形態等</formula1>
    </dataValidation>
    <dataValidation type="list" allowBlank="1" showInputMessage="1" showErrorMessage="1" sqref="D316">
      <formula1>"マニュアル無し"</formula1>
    </dataValidation>
    <dataValidation type="list" allowBlank="1" showInputMessage="1" showErrorMessage="1" sqref="D250">
      <formula1>食材料費の単位</formula1>
    </dataValidation>
    <dataValidation type="decimal" allowBlank="1" showInputMessage="1" showErrorMessage="1" sqref="D259:D260 D273:D274">
      <formula1>0</formula1>
      <formula2>10</formula2>
    </dataValidation>
    <dataValidation type="decimal" operator="greaterThanOrEqual" allowBlank="1" showInputMessage="1" showErrorMessage="1" sqref="D256:D258 D261:D263 D275:D277 D270:D272 D199 D201 D203 D205 D207 D209 D211 D213 D251">
      <formula1>0</formula1>
    </dataValidation>
    <dataValidation operator="greaterThanOrEqual" allowBlank="1" showInputMessage="1" showErrorMessage="1" sqref="D334:D335"/>
  </dataValidations>
  <pageMargins left="0.19685039370078741" right="0.19685039370078741" top="0.19685039370078741" bottom="0.19685039370078741" header="0.31496062992125984" footer="0.31496062992125984"/>
  <pageSetup paperSize="9" scale="81" orientation="portrait" r:id="rId1"/>
  <rowBreaks count="1" manualBreakCount="1">
    <brk id="55" max="5" man="1"/>
  </rowBreaks>
  <ignoredErrors>
    <ignoredError sqref="D278:D280 D264:D266" evalError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'リスト（8号様式用）'!$I$2:$I$3</xm:f>
          </x14:formula1>
          <xm:sqref>D228 D233</xm:sqref>
        </x14:dataValidation>
        <x14:dataValidation type="list" allowBlank="1" showInputMessage="1" showErrorMessage="1">
          <x14:formula1>
            <xm:f>'リスト（8号様式用）'!$J$2:$J$5</xm:f>
          </x14:formula1>
          <xm:sqref>D229 D234</xm:sqref>
        </x14:dataValidation>
        <x14:dataValidation type="list" allowBlank="1" showInputMessage="1" showErrorMessage="1">
          <x14:formula1>
            <xm:f>'リスト（8号様式用）'!$L$2:$L$5</xm:f>
          </x14:formula1>
          <xm:sqref>D245</xm:sqref>
        </x14:dataValidation>
        <x14:dataValidation type="list" allowBlank="1" showInputMessage="1" showErrorMessage="1">
          <x14:formula1>
            <xm:f>'リスト（8号様式用）'!$D$2:$D$5</xm:f>
          </x14:formula1>
          <xm:sqref>D19</xm:sqref>
        </x14:dataValidation>
        <x14:dataValidation type="list" allowBlank="1" showInputMessage="1" showErrorMessage="1">
          <x14:formula1>
            <xm:f>'リスト（8号様式用）'!$R$2:$R$3</xm:f>
          </x14:formula1>
          <xm:sqref>D243</xm:sqref>
        </x14:dataValidation>
        <x14:dataValidation type="list" allowBlank="1" showInputMessage="1" showErrorMessage="1">
          <x14:formula1>
            <xm:f>'リスト（8号様式用）'!$C$2:$C$7</xm:f>
          </x14:formula1>
          <xm:sqref>D11</xm:sqref>
        </x14:dataValidation>
        <x14:dataValidation type="list" allowBlank="1" showInputMessage="1" showErrorMessage="1">
          <x14:formula1>
            <xm:f>'リスト（8号様式用）'!$P$2:$P$3</xm:f>
          </x14:formula1>
          <xm:sqref>D219</xm:sqref>
        </x14:dataValidation>
        <x14:dataValidation type="list" allowBlank="1" showInputMessage="1" showErrorMessage="1">
          <x14:formula1>
            <xm:f>'リスト（8号様式用）'!$O$2:$O$8</xm:f>
          </x14:formula1>
          <xm:sqref>D252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17"/>
  <sheetViews>
    <sheetView view="pageBreakPreview" zoomScaleNormal="100" zoomScaleSheetLayoutView="100" workbookViewId="0">
      <selection activeCell="CN1" sqref="CN1"/>
    </sheetView>
  </sheetViews>
  <sheetFormatPr defaultColWidth="1" defaultRowHeight="16.5" customHeight="1" x14ac:dyDescent="0.15"/>
  <cols>
    <col min="1" max="20" width="1" style="26"/>
    <col min="21" max="21" width="1" style="26" customWidth="1"/>
    <col min="22" max="22" width="1" style="26"/>
    <col min="23" max="24" width="1" style="26" customWidth="1"/>
    <col min="25" max="35" width="1" style="26"/>
    <col min="36" max="36" width="1.125" style="26" customWidth="1"/>
    <col min="37" max="41" width="1" style="26"/>
    <col min="42" max="42" width="1" style="26" customWidth="1"/>
    <col min="43" max="49" width="1" style="26"/>
    <col min="50" max="50" width="1" style="26" customWidth="1"/>
    <col min="51" max="51" width="1" style="26"/>
    <col min="52" max="52" width="1" style="26" customWidth="1"/>
    <col min="53" max="68" width="1" style="26"/>
    <col min="69" max="69" width="1" style="26" customWidth="1"/>
    <col min="70" max="16384" width="1" style="26"/>
  </cols>
  <sheetData>
    <row r="1" spans="1:127" ht="15.75" customHeight="1" x14ac:dyDescent="0.15">
      <c r="A1" s="562" t="s">
        <v>368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  <c r="AI1" s="562"/>
      <c r="AJ1" s="562"/>
      <c r="AK1" s="562"/>
      <c r="AL1" s="562"/>
      <c r="AM1" s="562"/>
      <c r="AN1" s="562"/>
      <c r="AO1" s="562"/>
      <c r="AP1" s="562"/>
      <c r="AQ1" s="562"/>
      <c r="AR1" s="562"/>
      <c r="AS1" s="562"/>
      <c r="AT1" s="562"/>
      <c r="AU1" s="562"/>
      <c r="AV1" s="562"/>
      <c r="AW1" s="562"/>
      <c r="AX1" s="562"/>
      <c r="AY1" s="562"/>
      <c r="AZ1" s="562"/>
      <c r="BA1" s="562"/>
      <c r="BB1" s="562"/>
      <c r="BC1" s="562"/>
      <c r="BD1" s="562"/>
      <c r="BE1" s="562"/>
      <c r="BF1" s="562"/>
      <c r="BG1" s="562"/>
      <c r="BH1" s="562"/>
      <c r="BI1" s="562"/>
      <c r="BJ1" s="562"/>
      <c r="BK1" s="562"/>
      <c r="BL1" s="562"/>
      <c r="BM1" s="562"/>
      <c r="BN1" s="562"/>
      <c r="BO1" s="562"/>
      <c r="BP1" s="562"/>
      <c r="BQ1" s="562"/>
      <c r="BR1" s="562"/>
      <c r="BS1" s="562"/>
      <c r="BT1" s="562"/>
      <c r="BU1" s="562"/>
      <c r="BV1" s="562"/>
      <c r="BW1" s="562"/>
      <c r="BX1" s="562"/>
      <c r="BY1" s="562"/>
      <c r="BZ1" s="562"/>
      <c r="CA1" s="562"/>
      <c r="CB1" s="562"/>
      <c r="CC1" s="562"/>
      <c r="CD1" s="562"/>
      <c r="CE1" s="562"/>
      <c r="CF1" s="562"/>
      <c r="CG1" s="562"/>
      <c r="CH1" s="562"/>
      <c r="CI1" s="562"/>
      <c r="CJ1" s="562"/>
      <c r="CK1" s="562"/>
      <c r="CL1" s="562"/>
      <c r="CM1" s="562"/>
    </row>
    <row r="2" spans="1:127" ht="16.5" customHeight="1" x14ac:dyDescent="0.15">
      <c r="A2" s="569" t="s">
        <v>369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69"/>
      <c r="AL2" s="569"/>
      <c r="AM2" s="569"/>
      <c r="AN2" s="569"/>
      <c r="AO2" s="569"/>
      <c r="AP2" s="569"/>
      <c r="AQ2" s="569"/>
      <c r="AR2" s="569"/>
      <c r="AS2" s="569"/>
      <c r="AT2" s="569"/>
      <c r="AU2" s="569"/>
      <c r="AV2" s="569"/>
      <c r="AW2" s="569"/>
      <c r="AX2" s="569"/>
      <c r="AY2" s="569"/>
      <c r="AZ2" s="569"/>
      <c r="BA2" s="569"/>
      <c r="BB2" s="569"/>
      <c r="BC2" s="569"/>
      <c r="BD2" s="569"/>
      <c r="BE2" s="569"/>
      <c r="BF2" s="569"/>
      <c r="BG2" s="569"/>
      <c r="BH2" s="569"/>
      <c r="BI2" s="569"/>
      <c r="BJ2" s="569"/>
      <c r="BK2" s="569"/>
      <c r="BL2" s="569"/>
      <c r="BM2" s="569"/>
      <c r="BN2" s="569"/>
      <c r="BO2" s="569"/>
      <c r="BP2" s="569"/>
      <c r="BQ2" s="569"/>
      <c r="BR2" s="569"/>
      <c r="BS2" s="569"/>
      <c r="BT2" s="569"/>
      <c r="BU2" s="569"/>
      <c r="BV2" s="569"/>
      <c r="BW2" s="569"/>
      <c r="BX2" s="569"/>
      <c r="BY2" s="569"/>
      <c r="BZ2" s="569"/>
      <c r="CA2" s="569"/>
      <c r="CB2" s="569"/>
      <c r="CC2" s="569"/>
      <c r="CD2" s="569"/>
      <c r="CE2" s="569"/>
      <c r="CF2" s="569"/>
      <c r="CG2" s="569"/>
      <c r="CH2" s="569"/>
      <c r="CI2" s="569"/>
      <c r="CJ2" s="569"/>
      <c r="CK2" s="569"/>
      <c r="CL2" s="569"/>
      <c r="CM2" s="569"/>
    </row>
    <row r="3" spans="1:127" ht="16.5" customHeight="1" thickBot="1" x14ac:dyDescent="0.2">
      <c r="A3" s="188"/>
      <c r="B3" s="189"/>
      <c r="C3" s="541" t="s">
        <v>123</v>
      </c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540" t="str">
        <f>IF(入力シート!$D2="","年　　　月　　　日",入力シート!$D2)</f>
        <v>年　　　月　　　日</v>
      </c>
      <c r="BO3" s="540"/>
      <c r="BP3" s="540"/>
      <c r="BQ3" s="540"/>
      <c r="BR3" s="540"/>
      <c r="BS3" s="540"/>
      <c r="BT3" s="540"/>
      <c r="BU3" s="540"/>
      <c r="BV3" s="540"/>
      <c r="BW3" s="540"/>
      <c r="BX3" s="540"/>
      <c r="BY3" s="540"/>
      <c r="BZ3" s="540"/>
      <c r="CA3" s="540"/>
      <c r="CB3" s="540"/>
      <c r="CC3" s="540"/>
      <c r="CD3" s="540"/>
      <c r="CE3" s="540"/>
      <c r="CF3" s="540"/>
      <c r="CG3" s="540"/>
      <c r="CH3" s="540"/>
      <c r="CI3" s="189"/>
      <c r="CJ3" s="189"/>
      <c r="CK3" s="189"/>
      <c r="CL3" s="189"/>
      <c r="CM3" s="189"/>
    </row>
    <row r="4" spans="1:127" ht="16.5" customHeight="1" x14ac:dyDescent="0.15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563" t="s">
        <v>5</v>
      </c>
      <c r="AD4" s="564"/>
      <c r="AE4" s="564"/>
      <c r="AF4" s="564"/>
      <c r="AG4" s="564"/>
      <c r="AH4" s="564"/>
      <c r="AI4" s="564"/>
      <c r="AJ4" s="564"/>
      <c r="AK4" s="564"/>
      <c r="AL4" s="564"/>
      <c r="AM4" s="564"/>
      <c r="AN4" s="570" t="str">
        <f>IF(入力シート!$D3="","",入力シート!D3)</f>
        <v/>
      </c>
      <c r="AO4" s="570"/>
      <c r="AP4" s="570"/>
      <c r="AQ4" s="570"/>
      <c r="AR4" s="570"/>
      <c r="AS4" s="570"/>
      <c r="AT4" s="570"/>
      <c r="AU4" s="570"/>
      <c r="AV4" s="570"/>
      <c r="AW4" s="570"/>
      <c r="AX4" s="570"/>
      <c r="AY4" s="570"/>
      <c r="AZ4" s="570"/>
      <c r="BA4" s="570"/>
      <c r="BB4" s="570"/>
      <c r="BC4" s="570"/>
      <c r="BD4" s="570"/>
      <c r="BE4" s="570"/>
      <c r="BF4" s="570"/>
      <c r="BG4" s="570"/>
      <c r="BH4" s="570"/>
      <c r="BI4" s="570"/>
      <c r="BJ4" s="570"/>
      <c r="BK4" s="570"/>
      <c r="BL4" s="570"/>
      <c r="BM4" s="570"/>
      <c r="BN4" s="570"/>
      <c r="BO4" s="570"/>
      <c r="BP4" s="570"/>
      <c r="BQ4" s="570"/>
      <c r="BR4" s="570"/>
      <c r="BS4" s="570"/>
      <c r="BT4" s="570"/>
      <c r="BU4" s="570"/>
      <c r="BV4" s="570"/>
      <c r="BW4" s="570"/>
      <c r="BX4" s="570"/>
      <c r="BY4" s="570"/>
      <c r="BZ4" s="570"/>
      <c r="CA4" s="570"/>
      <c r="CB4" s="570"/>
      <c r="CC4" s="570"/>
      <c r="CD4" s="570"/>
      <c r="CE4" s="570"/>
      <c r="CF4" s="570"/>
      <c r="CG4" s="570"/>
      <c r="CH4" s="570"/>
      <c r="CI4" s="570"/>
      <c r="CJ4" s="570"/>
      <c r="CK4" s="570"/>
      <c r="CL4" s="570"/>
      <c r="CM4" s="571"/>
    </row>
    <row r="5" spans="1:127" ht="16.5" customHeight="1" x14ac:dyDescent="0.15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565" t="s">
        <v>75</v>
      </c>
      <c r="AD5" s="506"/>
      <c r="AE5" s="506"/>
      <c r="AF5" s="506"/>
      <c r="AG5" s="506"/>
      <c r="AH5" s="506"/>
      <c r="AI5" s="506"/>
      <c r="AJ5" s="506"/>
      <c r="AK5" s="506"/>
      <c r="AL5" s="506"/>
      <c r="AM5" s="506"/>
      <c r="AN5" s="545" t="s">
        <v>124</v>
      </c>
      <c r="AO5" s="546"/>
      <c r="AP5" s="546"/>
      <c r="AQ5" s="539" t="str">
        <f>IF(入力シート!$D4="","",入力シート!D4)</f>
        <v/>
      </c>
      <c r="AR5" s="539"/>
      <c r="AS5" s="539"/>
      <c r="AT5" s="539"/>
      <c r="AU5" s="539"/>
      <c r="AV5" s="539"/>
      <c r="AW5" s="539"/>
      <c r="AX5" s="539"/>
      <c r="AY5" s="539"/>
      <c r="AZ5" s="539"/>
      <c r="BA5" s="539"/>
      <c r="BB5" s="539"/>
      <c r="BC5" s="539"/>
      <c r="BD5" s="539"/>
      <c r="BE5" s="539"/>
      <c r="BF5" s="539"/>
      <c r="BG5" s="539"/>
      <c r="BH5" s="539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1"/>
    </row>
    <row r="6" spans="1:127" ht="16.5" customHeight="1" x14ac:dyDescent="0.15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565"/>
      <c r="AD6" s="506"/>
      <c r="AE6" s="506"/>
      <c r="AF6" s="506"/>
      <c r="AG6" s="506"/>
      <c r="AH6" s="506"/>
      <c r="AI6" s="506"/>
      <c r="AJ6" s="506"/>
      <c r="AK6" s="506"/>
      <c r="AL6" s="506"/>
      <c r="AM6" s="506"/>
      <c r="AN6" s="572" t="str">
        <f>IF(入力シート!$D5="","",入力シート!D5)</f>
        <v/>
      </c>
      <c r="AO6" s="572"/>
      <c r="AP6" s="572"/>
      <c r="AQ6" s="572"/>
      <c r="AR6" s="572"/>
      <c r="AS6" s="572"/>
      <c r="AT6" s="572"/>
      <c r="AU6" s="572"/>
      <c r="AV6" s="572"/>
      <c r="AW6" s="572"/>
      <c r="AX6" s="572"/>
      <c r="AY6" s="572"/>
      <c r="AZ6" s="572"/>
      <c r="BA6" s="572"/>
      <c r="BB6" s="572"/>
      <c r="BC6" s="572"/>
      <c r="BD6" s="572"/>
      <c r="BE6" s="572"/>
      <c r="BF6" s="572"/>
      <c r="BG6" s="572"/>
      <c r="BH6" s="572"/>
      <c r="BI6" s="572"/>
      <c r="BJ6" s="572"/>
      <c r="BK6" s="572"/>
      <c r="BL6" s="572"/>
      <c r="BM6" s="572"/>
      <c r="BN6" s="572"/>
      <c r="BO6" s="572"/>
      <c r="BP6" s="572"/>
      <c r="BQ6" s="572"/>
      <c r="BR6" s="572"/>
      <c r="BS6" s="572"/>
      <c r="BT6" s="572"/>
      <c r="BU6" s="572"/>
      <c r="BV6" s="572"/>
      <c r="BW6" s="572"/>
      <c r="BX6" s="572"/>
      <c r="BY6" s="572"/>
      <c r="BZ6" s="572"/>
      <c r="CA6" s="572"/>
      <c r="CB6" s="572"/>
      <c r="CC6" s="572"/>
      <c r="CD6" s="572"/>
      <c r="CE6" s="572"/>
      <c r="CF6" s="572"/>
      <c r="CG6" s="572"/>
      <c r="CH6" s="572"/>
      <c r="CI6" s="572"/>
      <c r="CJ6" s="572"/>
      <c r="CK6" s="572"/>
      <c r="CL6" s="572"/>
      <c r="CM6" s="573"/>
    </row>
    <row r="7" spans="1:127" ht="16.5" customHeight="1" x14ac:dyDescent="0.15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543" t="s">
        <v>291</v>
      </c>
      <c r="AD7" s="394"/>
      <c r="AE7" s="394"/>
      <c r="AF7" s="394"/>
      <c r="AG7" s="394"/>
      <c r="AH7" s="394"/>
      <c r="AI7" s="394"/>
      <c r="AJ7" s="394"/>
      <c r="AK7" s="394"/>
      <c r="AL7" s="394"/>
      <c r="AM7" s="395"/>
      <c r="AN7" s="545" t="s">
        <v>278</v>
      </c>
      <c r="AO7" s="546"/>
      <c r="AP7" s="546"/>
      <c r="AQ7" s="546"/>
      <c r="AR7" s="546"/>
      <c r="AS7" s="547" t="str">
        <f>IF(入力シート!$D6="","",入力シート!D6)</f>
        <v/>
      </c>
      <c r="AT7" s="547"/>
      <c r="AU7" s="547"/>
      <c r="AV7" s="547"/>
      <c r="AW7" s="547"/>
      <c r="AX7" s="547"/>
      <c r="AY7" s="547"/>
      <c r="AZ7" s="547"/>
      <c r="BA7" s="547"/>
      <c r="BB7" s="547"/>
      <c r="BC7" s="547"/>
      <c r="BD7" s="547"/>
      <c r="BE7" s="547"/>
      <c r="BF7" s="547"/>
      <c r="BG7" s="547"/>
      <c r="BH7" s="192"/>
      <c r="BI7" s="548" t="s">
        <v>138</v>
      </c>
      <c r="BJ7" s="548"/>
      <c r="BK7" s="548"/>
      <c r="BL7" s="548"/>
      <c r="BM7" s="548"/>
      <c r="BN7" s="192"/>
      <c r="BO7" s="547" t="str">
        <f>IF(入力シート!$D7="","",入力シート!D7)</f>
        <v/>
      </c>
      <c r="BP7" s="547"/>
      <c r="BQ7" s="547"/>
      <c r="BR7" s="547"/>
      <c r="BS7" s="547"/>
      <c r="BT7" s="547"/>
      <c r="BU7" s="547"/>
      <c r="BV7" s="547"/>
      <c r="BW7" s="547"/>
      <c r="BX7" s="547"/>
      <c r="BY7" s="547"/>
      <c r="BZ7" s="547"/>
      <c r="CA7" s="547"/>
      <c r="CB7" s="547"/>
      <c r="CC7" s="547"/>
      <c r="CD7" s="547"/>
      <c r="CE7" s="547"/>
      <c r="CF7" s="547"/>
      <c r="CG7" s="192"/>
      <c r="CH7" s="192"/>
      <c r="CI7" s="192"/>
      <c r="CJ7" s="192"/>
      <c r="CK7" s="192"/>
      <c r="CL7" s="192"/>
      <c r="CM7" s="193"/>
    </row>
    <row r="8" spans="1:127" ht="16.5" customHeight="1" x14ac:dyDescent="0.1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544"/>
      <c r="AD8" s="397"/>
      <c r="AE8" s="397"/>
      <c r="AF8" s="397"/>
      <c r="AG8" s="397"/>
      <c r="AH8" s="397"/>
      <c r="AI8" s="397"/>
      <c r="AJ8" s="397"/>
      <c r="AK8" s="397"/>
      <c r="AL8" s="397"/>
      <c r="AM8" s="398"/>
      <c r="AN8" s="194" t="s">
        <v>290</v>
      </c>
      <c r="AO8" s="195"/>
      <c r="AP8" s="195"/>
      <c r="AQ8" s="195"/>
      <c r="AR8" s="195"/>
      <c r="AS8" s="195"/>
      <c r="AT8" s="195"/>
      <c r="AU8" s="195"/>
      <c r="AV8" s="195"/>
      <c r="AW8" s="195"/>
      <c r="AX8" s="549" t="str">
        <f>IF(入力シート!$D8="","",入力シート!D8)</f>
        <v/>
      </c>
      <c r="AY8" s="549"/>
      <c r="AZ8" s="549"/>
      <c r="BA8" s="549"/>
      <c r="BB8" s="549"/>
      <c r="BC8" s="549"/>
      <c r="BD8" s="549"/>
      <c r="BE8" s="549"/>
      <c r="BF8" s="549"/>
      <c r="BG8" s="549"/>
      <c r="BH8" s="549"/>
      <c r="BI8" s="549"/>
      <c r="BJ8" s="549"/>
      <c r="BK8" s="549"/>
      <c r="BL8" s="549"/>
      <c r="BM8" s="549"/>
      <c r="BN8" s="549"/>
      <c r="BO8" s="549"/>
      <c r="BP8" s="549"/>
      <c r="BQ8" s="549"/>
      <c r="BR8" s="549"/>
      <c r="BS8" s="549"/>
      <c r="BT8" s="549"/>
      <c r="BU8" s="549"/>
      <c r="BV8" s="549"/>
      <c r="BW8" s="549"/>
      <c r="BX8" s="549"/>
      <c r="BY8" s="549"/>
      <c r="BZ8" s="549"/>
      <c r="CA8" s="549"/>
      <c r="CB8" s="549"/>
      <c r="CC8" s="549"/>
      <c r="CD8" s="549"/>
      <c r="CE8" s="549"/>
      <c r="CF8" s="549"/>
      <c r="CG8" s="549"/>
      <c r="CH8" s="549"/>
      <c r="CI8" s="549"/>
      <c r="CJ8" s="549"/>
      <c r="CK8" s="549"/>
      <c r="CL8" s="549"/>
      <c r="CM8" s="550"/>
    </row>
    <row r="9" spans="1:127" ht="18.75" customHeight="1" thickBot="1" x14ac:dyDescent="0.2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566" t="s">
        <v>76</v>
      </c>
      <c r="AD9" s="567"/>
      <c r="AE9" s="567"/>
      <c r="AF9" s="567"/>
      <c r="AG9" s="567"/>
      <c r="AH9" s="567"/>
      <c r="AI9" s="567"/>
      <c r="AJ9" s="567"/>
      <c r="AK9" s="567"/>
      <c r="AL9" s="567"/>
      <c r="AM9" s="567"/>
      <c r="AN9" s="574" t="s">
        <v>20</v>
      </c>
      <c r="AO9" s="551"/>
      <c r="AP9" s="551"/>
      <c r="AQ9" s="551"/>
      <c r="AR9" s="551"/>
      <c r="AS9" s="551"/>
      <c r="AT9" s="551" t="str">
        <f>IF(入力シート!$D9="","",入力シート!D9)</f>
        <v/>
      </c>
      <c r="AU9" s="551"/>
      <c r="AV9" s="551"/>
      <c r="AW9" s="551"/>
      <c r="AX9" s="551"/>
      <c r="AY9" s="551"/>
      <c r="AZ9" s="551"/>
      <c r="BA9" s="551"/>
      <c r="BB9" s="551"/>
      <c r="BC9" s="551"/>
      <c r="BD9" s="551"/>
      <c r="BE9" s="551"/>
      <c r="BF9" s="551"/>
      <c r="BG9" s="551"/>
      <c r="BH9" s="551"/>
      <c r="BI9" s="551" t="s">
        <v>21</v>
      </c>
      <c r="BJ9" s="551"/>
      <c r="BK9" s="551"/>
      <c r="BL9" s="551"/>
      <c r="BM9" s="551"/>
      <c r="BN9" s="551"/>
      <c r="BO9" s="551" t="str">
        <f>IF(入力シート!$D10="","",入力シート!D10)</f>
        <v/>
      </c>
      <c r="BP9" s="551"/>
      <c r="BQ9" s="551"/>
      <c r="BR9" s="551"/>
      <c r="BS9" s="551"/>
      <c r="BT9" s="551"/>
      <c r="BU9" s="551"/>
      <c r="BV9" s="551"/>
      <c r="BW9" s="551"/>
      <c r="BX9" s="551"/>
      <c r="BY9" s="551"/>
      <c r="BZ9" s="551"/>
      <c r="CA9" s="551"/>
      <c r="CB9" s="551"/>
      <c r="CC9" s="551"/>
      <c r="CD9" s="551"/>
      <c r="CE9" s="551"/>
      <c r="CF9" s="551"/>
      <c r="CG9" s="551"/>
      <c r="CH9" s="551"/>
      <c r="CI9" s="551"/>
      <c r="CJ9" s="551"/>
      <c r="CK9" s="551"/>
      <c r="CL9" s="551"/>
      <c r="CM9" s="575"/>
    </row>
    <row r="10" spans="1:127" ht="16.5" customHeight="1" thickBot="1" x14ac:dyDescent="0.2">
      <c r="A10" s="188"/>
      <c r="B10" s="568" t="s">
        <v>125</v>
      </c>
      <c r="C10" s="568"/>
      <c r="D10" s="568"/>
      <c r="E10" s="568"/>
      <c r="F10" s="568"/>
      <c r="G10" s="568"/>
      <c r="H10" s="568"/>
      <c r="I10" s="568"/>
      <c r="J10" s="568"/>
      <c r="K10" s="568"/>
      <c r="L10" s="568"/>
      <c r="M10" s="568"/>
      <c r="N10" s="568"/>
      <c r="O10" s="568"/>
      <c r="P10" s="568"/>
      <c r="Q10" s="568"/>
      <c r="R10" s="568"/>
      <c r="S10" s="568"/>
      <c r="T10" s="568"/>
      <c r="U10" s="568"/>
      <c r="V10" s="568"/>
      <c r="W10" s="568"/>
      <c r="X10" s="568"/>
      <c r="Y10" s="568"/>
      <c r="Z10" s="568"/>
      <c r="AA10" s="568"/>
      <c r="AB10" s="568"/>
      <c r="AC10" s="568"/>
      <c r="AD10" s="568"/>
      <c r="AE10" s="568"/>
      <c r="AF10" s="568"/>
      <c r="AG10" s="568"/>
      <c r="AH10" s="568"/>
      <c r="AI10" s="568"/>
      <c r="AJ10" s="568"/>
      <c r="AK10" s="568"/>
      <c r="AL10" s="568"/>
      <c r="AM10" s="568"/>
      <c r="AN10" s="568"/>
      <c r="AO10" s="568"/>
      <c r="AP10" s="568"/>
      <c r="AQ10" s="568"/>
      <c r="AR10" s="568"/>
      <c r="AS10" s="568"/>
      <c r="AT10" s="568"/>
      <c r="AU10" s="568"/>
      <c r="AV10" s="568"/>
      <c r="AW10" s="568"/>
      <c r="AX10" s="568"/>
      <c r="AY10" s="568"/>
      <c r="AZ10" s="568"/>
      <c r="BA10" s="568"/>
      <c r="BB10" s="568"/>
      <c r="BC10" s="568"/>
      <c r="BD10" s="568"/>
      <c r="BE10" s="568"/>
      <c r="BF10" s="568"/>
      <c r="BG10" s="568"/>
      <c r="BH10" s="568"/>
      <c r="BI10" s="568"/>
      <c r="BJ10" s="568"/>
      <c r="BK10" s="568"/>
      <c r="BL10" s="568"/>
      <c r="BM10" s="568"/>
      <c r="BN10" s="568"/>
      <c r="BO10" s="568"/>
      <c r="BP10" s="568"/>
      <c r="BQ10" s="568"/>
      <c r="BR10" s="568"/>
      <c r="BS10" s="568"/>
      <c r="BT10" s="568"/>
      <c r="BU10" s="568"/>
      <c r="BV10" s="568"/>
      <c r="BW10" s="568"/>
      <c r="BX10" s="568"/>
      <c r="BY10" s="568"/>
      <c r="BZ10" s="568"/>
      <c r="CA10" s="568"/>
      <c r="CB10" s="568"/>
      <c r="CC10" s="568"/>
      <c r="CD10" s="568"/>
      <c r="CE10" s="568"/>
      <c r="CF10" s="568"/>
      <c r="CG10" s="568"/>
      <c r="CH10" s="568"/>
      <c r="CI10" s="568"/>
      <c r="CJ10" s="568"/>
      <c r="CK10" s="568"/>
      <c r="CL10" s="568"/>
      <c r="CM10" s="568"/>
    </row>
    <row r="11" spans="1:127" ht="16.5" customHeight="1" x14ac:dyDescent="0.15">
      <c r="A11" s="555" t="s">
        <v>370</v>
      </c>
      <c r="B11" s="556"/>
      <c r="C11" s="556"/>
      <c r="D11" s="556"/>
      <c r="E11" s="556"/>
      <c r="F11" s="556"/>
      <c r="G11" s="556"/>
      <c r="H11" s="556"/>
      <c r="I11" s="556"/>
      <c r="J11" s="556"/>
      <c r="K11" s="556"/>
      <c r="L11" s="556"/>
      <c r="M11" s="556"/>
      <c r="N11" s="556"/>
      <c r="O11" s="557"/>
      <c r="P11" s="196" t="str">
        <f>IF(入力シート!$D11="介護老人保健施設","①介護老人保健施設　2 老人福祉施設　3 社会福祉施設　4 介護医療院　5 有料老人ホーム",IF(入力シート!$D11="老人福祉施設"," 1 介護老人保健施設　②老人福祉施設　3 社会福祉施設　4 介護医療院　5 有料老人ホーム",IF(入力シート!$D11="社会福祉施設"," 1 介護老人保健施設　2 老人福祉施設　③社会福祉施設　4 介護医療院　5 有料老人ホーム",IF(入力シート!$D11="介護医療院"," 1 介護老人保健施設　2 老人福祉施設　3 社会福祉施設　④介護医療院　5 有料老人ホーム",IF(入力シート!$D11="有料老人ホーム"," 1 介護老人保健施設　2 老人福祉施設　3 社会福祉施設　4 介護医療院　⑤有料老人ホーム"," 1 介護老人保健施設　2 老人福祉施設　3 社会福祉施設　4 介護医療院　5 有料老人ホーム")))))</f>
        <v xml:space="preserve"> 1 介護老人保健施設　2 老人福祉施設　3 社会福祉施設　4 介護医療院　5 有料老人ホーム</v>
      </c>
      <c r="Q11" s="197"/>
      <c r="R11" s="197"/>
      <c r="S11" s="197"/>
      <c r="T11" s="197"/>
      <c r="U11" s="197"/>
      <c r="V11" s="198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9"/>
      <c r="CN11" s="27"/>
    </row>
    <row r="12" spans="1:127" ht="16.5" customHeight="1" x14ac:dyDescent="0.15">
      <c r="A12" s="504"/>
      <c r="B12" s="505"/>
      <c r="C12" s="505"/>
      <c r="D12" s="505"/>
      <c r="E12" s="505"/>
      <c r="F12" s="505"/>
      <c r="G12" s="505"/>
      <c r="H12" s="505"/>
      <c r="I12" s="505"/>
      <c r="J12" s="505"/>
      <c r="K12" s="505"/>
      <c r="L12" s="505"/>
      <c r="M12" s="505"/>
      <c r="N12" s="505"/>
      <c r="O12" s="522"/>
      <c r="P12" s="552">
        <f>IF(入力シート!$D12="",6,"⑥")</f>
        <v>6</v>
      </c>
      <c r="Q12" s="553"/>
      <c r="R12" s="31" t="s">
        <v>373</v>
      </c>
      <c r="S12" s="31"/>
      <c r="T12" s="200"/>
      <c r="U12" s="200"/>
      <c r="V12" s="201"/>
      <c r="W12" s="31"/>
      <c r="X12" s="190"/>
      <c r="Y12" s="558" t="str">
        <f>IF(入力シート!$D12="","",入力シート!D12)</f>
        <v/>
      </c>
      <c r="Z12" s="558"/>
      <c r="AA12" s="558"/>
      <c r="AB12" s="558"/>
      <c r="AC12" s="558"/>
      <c r="AD12" s="558"/>
      <c r="AE12" s="558"/>
      <c r="AF12" s="558"/>
      <c r="AG12" s="558"/>
      <c r="AH12" s="558"/>
      <c r="AI12" s="558"/>
      <c r="AJ12" s="558"/>
      <c r="AK12" s="558"/>
      <c r="AL12" s="558"/>
      <c r="AM12" s="558"/>
      <c r="AN12" s="558"/>
      <c r="AO12" s="558"/>
      <c r="AP12" s="558"/>
      <c r="AQ12" s="558"/>
      <c r="AR12" s="558"/>
      <c r="AS12" s="558"/>
      <c r="AT12" s="558"/>
      <c r="AU12" s="558"/>
      <c r="AV12" s="558"/>
      <c r="AW12" s="558"/>
      <c r="AX12" s="558"/>
      <c r="AY12" s="558"/>
      <c r="AZ12" s="558"/>
      <c r="BA12" s="558"/>
      <c r="BB12" s="558"/>
      <c r="BC12" s="558"/>
      <c r="BD12" s="558"/>
      <c r="BE12" s="558"/>
      <c r="BF12" s="558"/>
      <c r="BG12" s="202" t="s">
        <v>22</v>
      </c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190"/>
      <c r="CH12" s="31"/>
      <c r="CI12" s="31"/>
      <c r="CJ12" s="31"/>
      <c r="CK12" s="31"/>
      <c r="CL12" s="31"/>
      <c r="CM12" s="204"/>
      <c r="CN12" s="27"/>
    </row>
    <row r="13" spans="1:127" ht="15.75" customHeight="1" x14ac:dyDescent="0.15">
      <c r="A13" s="500" t="s">
        <v>511</v>
      </c>
      <c r="B13" s="501"/>
      <c r="C13" s="501"/>
      <c r="D13" s="501"/>
      <c r="E13" s="501"/>
      <c r="F13" s="501"/>
      <c r="G13" s="501"/>
      <c r="H13" s="501"/>
      <c r="I13" s="501"/>
      <c r="J13" s="501"/>
      <c r="K13" s="501"/>
      <c r="L13" s="501"/>
      <c r="M13" s="501"/>
      <c r="N13" s="501"/>
      <c r="O13" s="501"/>
      <c r="P13" s="501"/>
      <c r="Q13" s="501"/>
      <c r="R13" s="501"/>
      <c r="S13" s="501"/>
      <c r="T13" s="501"/>
      <c r="U13" s="501"/>
      <c r="V13" s="520"/>
      <c r="W13" s="576">
        <f>IF(入力シート!$D14="有","①",1)</f>
        <v>1</v>
      </c>
      <c r="X13" s="577"/>
      <c r="Y13" s="578"/>
      <c r="Z13" s="554" t="s">
        <v>374</v>
      </c>
      <c r="AA13" s="554"/>
      <c r="AB13" s="554"/>
      <c r="AC13" s="554"/>
      <c r="AD13" s="554"/>
      <c r="AE13" s="554"/>
      <c r="AF13" s="554"/>
      <c r="AG13" s="554"/>
      <c r="AH13" s="554"/>
      <c r="AI13" s="554"/>
      <c r="AJ13" s="554"/>
      <c r="AK13" s="554"/>
      <c r="AL13" s="554"/>
      <c r="AM13" s="554"/>
      <c r="AN13" s="554"/>
      <c r="AO13" s="554"/>
      <c r="AP13" s="554"/>
      <c r="AQ13" s="554"/>
      <c r="AR13" s="554"/>
      <c r="AS13" s="554"/>
      <c r="AT13" s="554"/>
      <c r="AU13" s="554"/>
      <c r="AV13" s="554"/>
      <c r="AW13" s="554"/>
      <c r="AX13" s="554"/>
      <c r="AY13" s="554"/>
      <c r="AZ13" s="554"/>
      <c r="BA13" s="554"/>
      <c r="BB13" s="554"/>
      <c r="BC13" s="554"/>
      <c r="BD13" s="554"/>
      <c r="BE13" s="554"/>
      <c r="BF13" s="554"/>
      <c r="BG13" s="578">
        <f>IF(入力シート!$D15="有","②",2)</f>
        <v>2</v>
      </c>
      <c r="BH13" s="578"/>
      <c r="BI13" s="578"/>
      <c r="BJ13" s="554" t="s">
        <v>375</v>
      </c>
      <c r="BK13" s="554"/>
      <c r="BL13" s="554"/>
      <c r="BM13" s="554"/>
      <c r="BN13" s="554"/>
      <c r="BO13" s="554"/>
      <c r="BP13" s="554"/>
      <c r="BQ13" s="554"/>
      <c r="BR13" s="554"/>
      <c r="BS13" s="554"/>
      <c r="BT13" s="554"/>
      <c r="BU13" s="554"/>
      <c r="BV13" s="554"/>
      <c r="BW13" s="554"/>
      <c r="BX13" s="554"/>
      <c r="BY13" s="554"/>
      <c r="BZ13" s="554"/>
      <c r="CA13" s="554"/>
      <c r="CB13" s="554"/>
      <c r="CC13" s="554"/>
      <c r="CD13" s="554"/>
      <c r="CE13" s="205"/>
      <c r="CF13" s="205"/>
      <c r="CG13" s="206"/>
      <c r="CH13" s="206"/>
      <c r="CI13" s="206"/>
      <c r="CJ13" s="206"/>
      <c r="CK13" s="206"/>
      <c r="CL13" s="207"/>
      <c r="CM13" s="61"/>
      <c r="DT13" s="28"/>
      <c r="DU13" s="28"/>
      <c r="DV13" s="28"/>
      <c r="DW13" s="28"/>
    </row>
    <row r="14" spans="1:127" ht="16.5" customHeight="1" x14ac:dyDescent="0.15">
      <c r="A14" s="371" t="str">
        <f>IF(入力シート!$D13="有","①有　　　　2無",IF(入力シート!$D13="無","1有　　　　②無","1有　　　　2無"))</f>
        <v>1有　　　　2無</v>
      </c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3"/>
      <c r="W14" s="579">
        <f>IF(入力シート!$D16="有","③",3)</f>
        <v>3</v>
      </c>
      <c r="X14" s="454"/>
      <c r="Y14" s="454"/>
      <c r="Z14" s="389" t="s">
        <v>376</v>
      </c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208"/>
      <c r="AW14" s="454">
        <f>IF(入力シート!$D17="",4,"④")</f>
        <v>4</v>
      </c>
      <c r="AX14" s="454"/>
      <c r="AY14" s="454"/>
      <c r="AZ14" s="202" t="s">
        <v>371</v>
      </c>
      <c r="BA14" s="202"/>
      <c r="BB14" s="202"/>
      <c r="BC14" s="202"/>
      <c r="BD14" s="202"/>
      <c r="BE14" s="202"/>
      <c r="BF14" s="202"/>
      <c r="BG14" s="190"/>
      <c r="BH14" s="389" t="str">
        <f>IF(入力シート!$D17="","",入力シート!D17)</f>
        <v/>
      </c>
      <c r="BI14" s="389"/>
      <c r="BJ14" s="389"/>
      <c r="BK14" s="389"/>
      <c r="BL14" s="389"/>
      <c r="BM14" s="389"/>
      <c r="BN14" s="389"/>
      <c r="BO14" s="389"/>
      <c r="BP14" s="389"/>
      <c r="BQ14" s="389"/>
      <c r="BR14" s="389"/>
      <c r="BS14" s="389"/>
      <c r="BT14" s="389"/>
      <c r="BU14" s="389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  <c r="CF14" s="389"/>
      <c r="CG14" s="389"/>
      <c r="CH14" s="389" t="s">
        <v>22</v>
      </c>
      <c r="CI14" s="389"/>
      <c r="CJ14" s="202"/>
      <c r="CK14" s="202"/>
      <c r="CL14" s="203"/>
      <c r="CM14" s="35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</row>
    <row r="15" spans="1:127" ht="16.5" customHeight="1" x14ac:dyDescent="0.15">
      <c r="A15" s="405" t="s">
        <v>449</v>
      </c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7"/>
      <c r="O15" s="559" t="s">
        <v>379</v>
      </c>
      <c r="P15" s="560"/>
      <c r="Q15" s="560"/>
      <c r="R15" s="560"/>
      <c r="S15" s="560"/>
      <c r="T15" s="560"/>
      <c r="U15" s="560"/>
      <c r="V15" s="561"/>
      <c r="W15" s="432" t="str">
        <f>IF(入力シート!$D18="有","①",IF(入力シート!$D18="無","1","1"))</f>
        <v>1</v>
      </c>
      <c r="X15" s="432"/>
      <c r="Y15" s="432"/>
      <c r="Z15" s="432" t="s">
        <v>80</v>
      </c>
      <c r="AA15" s="432"/>
      <c r="AB15" s="432"/>
      <c r="AC15" s="209"/>
      <c r="AD15" s="195"/>
      <c r="AE15" s="195"/>
      <c r="AF15" s="195"/>
      <c r="AG15" s="432" t="str">
        <f>IF(入力シート!$D18="有","2",IF(入力シート!$D18="無","②","2"))</f>
        <v>2</v>
      </c>
      <c r="AH15" s="432"/>
      <c r="AI15" s="432"/>
      <c r="AJ15" s="432" t="s">
        <v>126</v>
      </c>
      <c r="AK15" s="432"/>
      <c r="AL15" s="432"/>
      <c r="AM15" s="210"/>
      <c r="AN15" s="195"/>
      <c r="AO15" s="195"/>
      <c r="AP15" s="195"/>
      <c r="AQ15" s="211"/>
      <c r="AR15" s="212"/>
      <c r="AS15" s="212"/>
      <c r="AT15" s="212"/>
      <c r="AU15" s="212"/>
      <c r="AV15" s="212"/>
      <c r="AW15" s="212"/>
      <c r="AX15" s="212"/>
      <c r="AY15" s="212"/>
      <c r="AZ15" s="212"/>
      <c r="BA15" s="209"/>
      <c r="BB15" s="209"/>
      <c r="BC15" s="209"/>
      <c r="BD15" s="209"/>
      <c r="BE15" s="209"/>
      <c r="BF15" s="209"/>
      <c r="BG15" s="209"/>
      <c r="BH15" s="209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5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209"/>
      <c r="CK15" s="209"/>
      <c r="CL15" s="209"/>
      <c r="CM15" s="36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</row>
    <row r="16" spans="1:127" ht="16.5" customHeight="1" x14ac:dyDescent="0.15">
      <c r="A16" s="408"/>
      <c r="B16" s="409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10"/>
      <c r="O16" s="559" t="s">
        <v>378</v>
      </c>
      <c r="P16" s="560"/>
      <c r="Q16" s="560"/>
      <c r="R16" s="560"/>
      <c r="S16" s="560"/>
      <c r="T16" s="560"/>
      <c r="U16" s="560"/>
      <c r="V16" s="561"/>
      <c r="W16" s="213"/>
      <c r="X16" s="195" t="str">
        <f>IF(入力シート!D19="栄養・給食部門","①栄養・給食部門　 2 診療部門　 3 事務部門　 4 その他",IF(入力シート!D19="診療部門","1 栄養・給食部門　 ②診療部門　　3 事務部門　 4 その他",IF(入力シート!D19="事務部門","1 栄養・給食部門　 2 診療部門　 ③事務部門　 4 その他",IF(入力シート!D19="その他","1 栄養・給食部門　 2 診療部門　 3 事務部門　④その他","1 栄養・給食部門　 2 診療部門　 3 事務部門　 4 その他"))))</f>
        <v>1 栄養・給食部門　 2 診療部門　 3 事務部門　 4 その他</v>
      </c>
      <c r="Y16" s="190"/>
      <c r="Z16" s="190"/>
      <c r="AA16" s="190"/>
      <c r="AB16" s="190"/>
      <c r="AC16" s="190"/>
      <c r="AD16" s="214"/>
      <c r="AE16" s="214"/>
      <c r="AF16" s="214"/>
      <c r="AG16" s="214"/>
      <c r="AH16" s="214"/>
      <c r="AI16" s="190"/>
      <c r="AJ16" s="190"/>
      <c r="AK16" s="190"/>
      <c r="AL16" s="190"/>
      <c r="AM16" s="190"/>
      <c r="AN16" s="190"/>
      <c r="AO16" s="190"/>
      <c r="AP16" s="215"/>
      <c r="AQ16" s="215"/>
      <c r="AR16" s="216"/>
      <c r="AS16" s="216"/>
      <c r="AT16" s="216"/>
      <c r="AU16" s="216"/>
      <c r="AV16" s="216"/>
      <c r="AW16" s="216"/>
      <c r="AX16" s="216"/>
      <c r="AY16" s="216"/>
      <c r="AZ16" s="216"/>
      <c r="BA16" s="190"/>
      <c r="BB16" s="190"/>
      <c r="BC16" s="190"/>
      <c r="BD16" s="190"/>
      <c r="BE16" s="190"/>
      <c r="BF16" s="190"/>
      <c r="BG16" s="190"/>
      <c r="BH16" s="190"/>
      <c r="BI16" s="216"/>
      <c r="BJ16" s="216"/>
      <c r="BK16" s="216"/>
      <c r="BL16" s="216"/>
      <c r="BM16" s="216"/>
      <c r="BN16" s="216"/>
      <c r="BO16" s="216"/>
      <c r="BP16" s="190"/>
      <c r="BQ16" s="190"/>
      <c r="BR16" s="190"/>
      <c r="BS16" s="217"/>
      <c r="BT16" s="212" t="s">
        <v>292</v>
      </c>
      <c r="BU16" s="190"/>
      <c r="BV16" s="190"/>
      <c r="BW16" s="190"/>
      <c r="BX16" s="190"/>
      <c r="BY16" s="432" t="str">
        <f>IF(入力シート!$D20="","",入力シート!D20)</f>
        <v/>
      </c>
      <c r="BZ16" s="432"/>
      <c r="CA16" s="432"/>
      <c r="CB16" s="432"/>
      <c r="CC16" s="432"/>
      <c r="CD16" s="432"/>
      <c r="CE16" s="432"/>
      <c r="CF16" s="432"/>
      <c r="CG16" s="432"/>
      <c r="CH16" s="432"/>
      <c r="CI16" s="432"/>
      <c r="CJ16" s="432"/>
      <c r="CK16" s="432"/>
      <c r="CL16" s="212" t="s">
        <v>293</v>
      </c>
      <c r="CM16" s="34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</row>
    <row r="17" spans="1:127" ht="16.5" customHeight="1" x14ac:dyDescent="0.15">
      <c r="A17" s="422"/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4"/>
      <c r="O17" s="559" t="s">
        <v>377</v>
      </c>
      <c r="P17" s="560"/>
      <c r="Q17" s="560"/>
      <c r="R17" s="560"/>
      <c r="S17" s="560"/>
      <c r="T17" s="560"/>
      <c r="U17" s="560"/>
      <c r="V17" s="561"/>
      <c r="W17" s="218" t="s">
        <v>127</v>
      </c>
      <c r="X17" s="212"/>
      <c r="Y17" s="212"/>
      <c r="Z17" s="212"/>
      <c r="AA17" s="212"/>
      <c r="AB17" s="195"/>
      <c r="AC17" s="539" t="str">
        <f>IF(入力シート!$D21="","",入力シート!D21)</f>
        <v/>
      </c>
      <c r="AD17" s="539"/>
      <c r="AE17" s="539"/>
      <c r="AF17" s="539"/>
      <c r="AG17" s="539"/>
      <c r="AH17" s="539"/>
      <c r="AI17" s="539"/>
      <c r="AJ17" s="539"/>
      <c r="AK17" s="539"/>
      <c r="AL17" s="539"/>
      <c r="AM17" s="539"/>
      <c r="AN17" s="539"/>
      <c r="AO17" s="195"/>
      <c r="AP17" s="195"/>
      <c r="AQ17" s="195"/>
      <c r="AR17" s="195"/>
      <c r="AS17" s="212" t="s">
        <v>21</v>
      </c>
      <c r="AT17" s="212"/>
      <c r="AU17" s="212"/>
      <c r="AV17" s="212"/>
      <c r="AW17" s="212"/>
      <c r="AX17" s="432" t="str">
        <f>IF(入力シート!$D22="","",入力シート!D22)</f>
        <v/>
      </c>
      <c r="AY17" s="432"/>
      <c r="AZ17" s="432"/>
      <c r="BA17" s="432"/>
      <c r="BB17" s="432"/>
      <c r="BC17" s="432"/>
      <c r="BD17" s="432"/>
      <c r="BE17" s="432"/>
      <c r="BF17" s="432"/>
      <c r="BG17" s="432"/>
      <c r="BH17" s="432"/>
      <c r="BI17" s="432"/>
      <c r="BJ17" s="432"/>
      <c r="BK17" s="432"/>
      <c r="BL17" s="432"/>
      <c r="BM17" s="432"/>
      <c r="BN17" s="432"/>
      <c r="BO17" s="432"/>
      <c r="BP17" s="432"/>
      <c r="BQ17" s="432"/>
      <c r="BR17" s="212"/>
      <c r="BS17" s="212" t="s">
        <v>278</v>
      </c>
      <c r="BT17" s="212"/>
      <c r="BU17" s="212"/>
      <c r="BV17" s="212"/>
      <c r="BW17" s="195"/>
      <c r="BX17" s="539" t="str">
        <f>IF(入力シート!$D23="","",入力シート!D23)</f>
        <v/>
      </c>
      <c r="BY17" s="539"/>
      <c r="BZ17" s="539"/>
      <c r="CA17" s="539"/>
      <c r="CB17" s="539"/>
      <c r="CC17" s="539"/>
      <c r="CD17" s="539"/>
      <c r="CE17" s="539"/>
      <c r="CF17" s="539"/>
      <c r="CG17" s="539"/>
      <c r="CH17" s="539"/>
      <c r="CI17" s="539"/>
      <c r="CJ17" s="539"/>
      <c r="CK17" s="539"/>
      <c r="CL17" s="539"/>
      <c r="CM17" s="62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</row>
    <row r="18" spans="1:127" ht="16.5" customHeight="1" x14ac:dyDescent="0.15">
      <c r="A18" s="408" t="s">
        <v>279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10"/>
      <c r="W18" s="642" t="s">
        <v>129</v>
      </c>
      <c r="X18" s="643"/>
      <c r="Y18" s="643"/>
      <c r="Z18" s="643"/>
      <c r="AA18" s="643"/>
      <c r="AB18" s="643"/>
      <c r="AC18" s="643"/>
      <c r="AD18" s="644"/>
      <c r="AE18" s="209"/>
      <c r="AF18" s="195"/>
      <c r="AG18" s="195"/>
      <c r="AH18" s="209" t="s">
        <v>24</v>
      </c>
      <c r="AI18" s="432" t="str">
        <f>IF(入力シート!$D25="","",入力シート!D25)</f>
        <v/>
      </c>
      <c r="AJ18" s="432"/>
      <c r="AK18" s="432"/>
      <c r="AL18" s="432"/>
      <c r="AM18" s="432"/>
      <c r="AN18" s="432"/>
      <c r="AO18" s="432"/>
      <c r="AP18" s="432"/>
      <c r="AQ18" s="432"/>
      <c r="AR18" s="432"/>
      <c r="AS18" s="432"/>
      <c r="AT18" s="209" t="s">
        <v>22</v>
      </c>
      <c r="AU18" s="209" t="s">
        <v>128</v>
      </c>
      <c r="AV18" s="209"/>
      <c r="AW18" s="209"/>
      <c r="AX18" s="195"/>
      <c r="AY18" s="195"/>
      <c r="AZ18" s="203"/>
      <c r="BA18" s="195"/>
      <c r="BB18" s="195"/>
      <c r="BC18" s="195"/>
      <c r="BD18" s="195"/>
      <c r="BE18" s="195"/>
      <c r="BF18" s="195"/>
      <c r="BG18" s="203"/>
      <c r="BH18" s="396" t="s">
        <v>130</v>
      </c>
      <c r="BI18" s="527"/>
      <c r="BJ18" s="527"/>
      <c r="BK18" s="527"/>
      <c r="BL18" s="527"/>
      <c r="BM18" s="527"/>
      <c r="BN18" s="527"/>
      <c r="BO18" s="528"/>
      <c r="BP18" s="382" t="str">
        <f>IF(入力シート!$D26="有","①有　　　2 無",IF(入力シート!$D26="無","1 有　　　②無","1 有　　　2 無"))</f>
        <v>1 有　　　2 無</v>
      </c>
      <c r="BQ18" s="347"/>
      <c r="BR18" s="347"/>
      <c r="BS18" s="347"/>
      <c r="BT18" s="347"/>
      <c r="BU18" s="347"/>
      <c r="BV18" s="347"/>
      <c r="BW18" s="347"/>
      <c r="BX18" s="347"/>
      <c r="BY18" s="347"/>
      <c r="BZ18" s="347"/>
      <c r="CA18" s="347"/>
      <c r="CB18" s="347"/>
      <c r="CC18" s="347"/>
      <c r="CD18" s="347"/>
      <c r="CE18" s="347"/>
      <c r="CF18" s="347"/>
      <c r="CG18" s="347"/>
      <c r="CH18" s="347"/>
      <c r="CI18" s="347"/>
      <c r="CJ18" s="203"/>
      <c r="CK18" s="203"/>
      <c r="CL18" s="203"/>
      <c r="CM18" s="219"/>
    </row>
    <row r="19" spans="1:127" ht="12.75" customHeight="1" x14ac:dyDescent="0.15">
      <c r="A19" s="408"/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10"/>
      <c r="W19" s="517" t="s">
        <v>132</v>
      </c>
      <c r="X19" s="488"/>
      <c r="Y19" s="488"/>
      <c r="Z19" s="488"/>
      <c r="AA19" s="488"/>
      <c r="AB19" s="488"/>
      <c r="AC19" s="488"/>
      <c r="AD19" s="489"/>
      <c r="AE19" s="346">
        <f>IF(入力シート!$D27="有","①",1)</f>
        <v>1</v>
      </c>
      <c r="AF19" s="346"/>
      <c r="AG19" s="31" t="s">
        <v>7</v>
      </c>
      <c r="AH19" s="190"/>
      <c r="AI19" s="190"/>
      <c r="AJ19" s="190"/>
      <c r="AK19" s="31"/>
      <c r="AL19" s="31"/>
      <c r="AM19" s="31"/>
      <c r="AN19" s="346">
        <f>IF(入力シート!$D28="有","②",2)</f>
        <v>2</v>
      </c>
      <c r="AO19" s="346"/>
      <c r="AP19" s="31" t="s">
        <v>131</v>
      </c>
      <c r="AQ19" s="190"/>
      <c r="AR19" s="190"/>
      <c r="AS19" s="190"/>
      <c r="AT19" s="190"/>
      <c r="AU19" s="190"/>
      <c r="AV19" s="31"/>
      <c r="AW19" s="31"/>
      <c r="AX19" s="31"/>
      <c r="AY19" s="190"/>
      <c r="AZ19" s="190"/>
      <c r="BA19" s="190"/>
      <c r="BB19" s="190"/>
      <c r="BC19" s="190"/>
      <c r="BD19" s="190"/>
      <c r="BE19" s="190"/>
      <c r="BF19" s="190"/>
      <c r="BG19" s="381">
        <f>IF(入力シート!$D29="有","③",3)</f>
        <v>3</v>
      </c>
      <c r="BH19" s="381"/>
      <c r="BI19" s="190" t="s">
        <v>380</v>
      </c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477">
        <f>IF(入力シート!$D30="有","④",4)</f>
        <v>4</v>
      </c>
      <c r="BW19" s="477"/>
      <c r="BX19" s="220" t="s">
        <v>382</v>
      </c>
      <c r="BY19" s="190"/>
      <c r="BZ19" s="190"/>
      <c r="CA19" s="190"/>
      <c r="CB19" s="190"/>
      <c r="CC19" s="190"/>
      <c r="CD19" s="477">
        <f>IF(入力シート!$D31="有","⑤",5)</f>
        <v>5</v>
      </c>
      <c r="CE19" s="477"/>
      <c r="CF19" s="190" t="s">
        <v>381</v>
      </c>
      <c r="CG19" s="190"/>
      <c r="CH19" s="190"/>
      <c r="CI19" s="190"/>
      <c r="CJ19" s="190"/>
      <c r="CK19" s="190"/>
      <c r="CL19" s="190"/>
      <c r="CM19" s="191"/>
    </row>
    <row r="20" spans="1:127" ht="12.75" customHeight="1" x14ac:dyDescent="0.15">
      <c r="A20" s="408"/>
      <c r="B20" s="409"/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409"/>
      <c r="S20" s="409"/>
      <c r="T20" s="409"/>
      <c r="U20" s="409"/>
      <c r="V20" s="410"/>
      <c r="W20" s="523"/>
      <c r="X20" s="524"/>
      <c r="Y20" s="524"/>
      <c r="Z20" s="524"/>
      <c r="AA20" s="524"/>
      <c r="AB20" s="524"/>
      <c r="AC20" s="524"/>
      <c r="AD20" s="525"/>
      <c r="AE20" s="346">
        <f>IF(入力シート!$D32="有","⑥",6)</f>
        <v>6</v>
      </c>
      <c r="AF20" s="346"/>
      <c r="AG20" s="31" t="s">
        <v>383</v>
      </c>
      <c r="AH20" s="190"/>
      <c r="AI20" s="190"/>
      <c r="AJ20" s="190"/>
      <c r="AK20" s="31"/>
      <c r="AL20" s="31"/>
      <c r="AM20" s="31"/>
      <c r="AN20" s="31"/>
      <c r="AO20" s="346">
        <f>IF(入力シート!$D33="有","⑦",7)</f>
        <v>7</v>
      </c>
      <c r="AP20" s="346"/>
      <c r="AQ20" s="31" t="s">
        <v>384</v>
      </c>
      <c r="AR20" s="190"/>
      <c r="AS20" s="190"/>
      <c r="AT20" s="190"/>
      <c r="AU20" s="221"/>
      <c r="AV20" s="221"/>
      <c r="AW20" s="221"/>
      <c r="AX20" s="346">
        <f>IF(入力シート!$D34="有","⑧",8)</f>
        <v>8</v>
      </c>
      <c r="AY20" s="346"/>
      <c r="AZ20" s="31" t="s">
        <v>294</v>
      </c>
      <c r="BA20" s="190"/>
      <c r="BB20" s="190"/>
      <c r="BC20" s="190"/>
      <c r="BD20" s="190"/>
      <c r="BE20" s="190"/>
      <c r="BF20" s="190"/>
      <c r="BG20" s="190"/>
      <c r="BH20" s="190"/>
      <c r="BI20" s="346">
        <f>IF(入力シート!$D35="",9,"⑨")</f>
        <v>9</v>
      </c>
      <c r="BJ20" s="346"/>
      <c r="BK20" s="31" t="s">
        <v>26</v>
      </c>
      <c r="BL20" s="205"/>
      <c r="BM20" s="190"/>
      <c r="BN20" s="190"/>
      <c r="BO20" s="190"/>
      <c r="BP20" s="190"/>
      <c r="BQ20" s="190"/>
      <c r="BR20" s="578" t="str">
        <f>IF(入力シート!$D35="","",入力シート!D35)</f>
        <v/>
      </c>
      <c r="BS20" s="578"/>
      <c r="BT20" s="578"/>
      <c r="BU20" s="578"/>
      <c r="BV20" s="578"/>
      <c r="BW20" s="578"/>
      <c r="BX20" s="578"/>
      <c r="BY20" s="578"/>
      <c r="BZ20" s="578"/>
      <c r="CA20" s="578"/>
      <c r="CB20" s="578"/>
      <c r="CC20" s="578"/>
      <c r="CD20" s="578"/>
      <c r="CE20" s="190" t="s">
        <v>25</v>
      </c>
      <c r="CF20" s="190"/>
      <c r="CG20" s="190"/>
      <c r="CH20" s="190"/>
      <c r="CI20" s="190"/>
      <c r="CJ20" s="190"/>
      <c r="CK20" s="190"/>
      <c r="CL20" s="190"/>
      <c r="CM20" s="191"/>
    </row>
    <row r="21" spans="1:127" ht="12.75" customHeight="1" x14ac:dyDescent="0.15">
      <c r="A21" s="408"/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10"/>
      <c r="W21" s="526"/>
      <c r="X21" s="527"/>
      <c r="Y21" s="527"/>
      <c r="Z21" s="527"/>
      <c r="AA21" s="527"/>
      <c r="AB21" s="527"/>
      <c r="AC21" s="527"/>
      <c r="AD21" s="528"/>
      <c r="AE21" s="222"/>
      <c r="AF21" s="203" t="s">
        <v>295</v>
      </c>
      <c r="AG21" s="203"/>
      <c r="AH21" s="203"/>
      <c r="AI21" s="203"/>
      <c r="AJ21" s="203"/>
      <c r="AK21" s="203"/>
      <c r="AL21" s="447" t="str">
        <f>IF(入力シート!$D36="","",入力シート!D36)</f>
        <v/>
      </c>
      <c r="AM21" s="447"/>
      <c r="AN21" s="447"/>
      <c r="AO21" s="447"/>
      <c r="AP21" s="447"/>
      <c r="AQ21" s="203" t="s">
        <v>296</v>
      </c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19"/>
    </row>
    <row r="22" spans="1:127" ht="17.25" customHeight="1" x14ac:dyDescent="0.1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9"/>
      <c r="W22" s="517" t="s">
        <v>133</v>
      </c>
      <c r="X22" s="488"/>
      <c r="Y22" s="488"/>
      <c r="Z22" s="488"/>
      <c r="AA22" s="488"/>
      <c r="AB22" s="488"/>
      <c r="AC22" s="488"/>
      <c r="AD22" s="489"/>
      <c r="AE22" s="346">
        <f>IF(入力シート!$D37="有","①",1)</f>
        <v>1</v>
      </c>
      <c r="AF22" s="346"/>
      <c r="AG22" s="31" t="s">
        <v>385</v>
      </c>
      <c r="AH22" s="190"/>
      <c r="AI22" s="31"/>
      <c r="AJ22" s="31"/>
      <c r="AK22" s="190"/>
      <c r="AL22" s="190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46">
        <f>IF(入力シート!D38="有","②",2)</f>
        <v>2</v>
      </c>
      <c r="BH22" s="346"/>
      <c r="BI22" s="31" t="s">
        <v>386</v>
      </c>
      <c r="BJ22" s="190"/>
      <c r="BK22" s="31"/>
      <c r="BL22" s="31"/>
      <c r="BM22" s="31"/>
      <c r="BN22" s="31"/>
      <c r="BO22" s="31"/>
      <c r="BP22" s="31"/>
      <c r="BQ22" s="190"/>
      <c r="BR22" s="190"/>
      <c r="BS22" s="190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190"/>
      <c r="CK22" s="190"/>
      <c r="CL22" s="190"/>
      <c r="CM22" s="191"/>
    </row>
    <row r="23" spans="1:127" ht="18" customHeight="1" x14ac:dyDescent="0.15">
      <c r="A23" s="490" t="str">
        <f>IF(入力シート!$D24="有","①有　　　　2無",IF(入力シート!$D24="無","1有　　　　②無","1有　　　　2無"))</f>
        <v>1有　　　　2無</v>
      </c>
      <c r="B23" s="476"/>
      <c r="C23" s="476"/>
      <c r="D23" s="476"/>
      <c r="E23" s="476"/>
      <c r="F23" s="476"/>
      <c r="G23" s="476"/>
      <c r="H23" s="476"/>
      <c r="I23" s="476"/>
      <c r="J23" s="476"/>
      <c r="K23" s="476"/>
      <c r="L23" s="476"/>
      <c r="M23" s="476"/>
      <c r="N23" s="476"/>
      <c r="O23" s="476"/>
      <c r="P23" s="476"/>
      <c r="Q23" s="476"/>
      <c r="R23" s="476"/>
      <c r="S23" s="476"/>
      <c r="T23" s="476"/>
      <c r="U23" s="476"/>
      <c r="V23" s="491"/>
      <c r="W23" s="526"/>
      <c r="X23" s="527"/>
      <c r="Y23" s="527"/>
      <c r="Z23" s="527"/>
      <c r="AA23" s="527"/>
      <c r="AB23" s="527"/>
      <c r="AC23" s="527"/>
      <c r="AD23" s="528"/>
      <c r="AE23" s="347">
        <f>IF(入力シート!$D39="有","③",3)</f>
        <v>3</v>
      </c>
      <c r="AF23" s="347"/>
      <c r="AG23" s="31" t="s">
        <v>387</v>
      </c>
      <c r="AH23" s="190"/>
      <c r="AI23" s="31"/>
      <c r="AJ23" s="190"/>
      <c r="AK23" s="190"/>
      <c r="AL23" s="31"/>
      <c r="AM23" s="31"/>
      <c r="AN23" s="31"/>
      <c r="AO23" s="31"/>
      <c r="AP23" s="31"/>
      <c r="AQ23" s="31"/>
      <c r="AR23" s="346">
        <f>IF(入力シート!$D40="有","④",4)</f>
        <v>4</v>
      </c>
      <c r="AS23" s="346"/>
      <c r="AT23" s="31" t="s">
        <v>388</v>
      </c>
      <c r="AU23" s="190"/>
      <c r="AV23" s="190"/>
      <c r="AW23" s="190"/>
      <c r="AX23" s="31"/>
      <c r="AY23" s="31"/>
      <c r="AZ23" s="31"/>
      <c r="BA23" s="31"/>
      <c r="BB23" s="31"/>
      <c r="BC23" s="31"/>
      <c r="BD23" s="190"/>
      <c r="BE23" s="190"/>
      <c r="BF23" s="190"/>
      <c r="BG23" s="346">
        <f>IF(入力シート!$D41="",5,"⑤")</f>
        <v>5</v>
      </c>
      <c r="BH23" s="346"/>
      <c r="BI23" s="31" t="s">
        <v>26</v>
      </c>
      <c r="BJ23" s="190"/>
      <c r="BK23" s="31"/>
      <c r="BL23" s="31"/>
      <c r="BM23" s="31"/>
      <c r="BN23" s="31"/>
      <c r="BO23" s="31"/>
      <c r="BP23" s="31"/>
      <c r="BQ23" s="389" t="str">
        <f>IF(入力シート!$D41="","",入力シート!D41)</f>
        <v/>
      </c>
      <c r="BR23" s="389"/>
      <c r="BS23" s="389"/>
      <c r="BT23" s="389"/>
      <c r="BU23" s="389"/>
      <c r="BV23" s="389"/>
      <c r="BW23" s="389"/>
      <c r="BX23" s="389"/>
      <c r="BY23" s="389"/>
      <c r="BZ23" s="389"/>
      <c r="CA23" s="389"/>
      <c r="CB23" s="389"/>
      <c r="CC23" s="389"/>
      <c r="CD23" s="389"/>
      <c r="CE23" s="389"/>
      <c r="CF23" s="389"/>
      <c r="CG23" s="389"/>
      <c r="CH23" s="31" t="s">
        <v>22</v>
      </c>
      <c r="CI23" s="31"/>
      <c r="CJ23" s="190"/>
      <c r="CK23" s="190"/>
      <c r="CL23" s="190"/>
      <c r="CM23" s="191"/>
    </row>
    <row r="24" spans="1:127" ht="17.25" customHeight="1" x14ac:dyDescent="0.15">
      <c r="A24" s="487" t="s">
        <v>134</v>
      </c>
      <c r="B24" s="488"/>
      <c r="C24" s="488"/>
      <c r="D24" s="488"/>
      <c r="E24" s="488"/>
      <c r="F24" s="488"/>
      <c r="G24" s="488"/>
      <c r="H24" s="488"/>
      <c r="I24" s="488"/>
      <c r="J24" s="489"/>
      <c r="K24" s="627" t="str">
        <f>IF(入力シート!$D42="直営","①直　営
2 委　託",IF(入力シート!$D42="委託","1 直　営
②委　託","1 直　営
2 委　託"))</f>
        <v>1 直　営
2 委　託</v>
      </c>
      <c r="L24" s="627"/>
      <c r="M24" s="627"/>
      <c r="N24" s="627"/>
      <c r="O24" s="627"/>
      <c r="P24" s="627"/>
      <c r="Q24" s="627"/>
      <c r="R24" s="627"/>
      <c r="S24" s="627"/>
      <c r="T24" s="627"/>
      <c r="U24" s="627"/>
      <c r="V24" s="628"/>
      <c r="W24" s="633" t="s">
        <v>8</v>
      </c>
      <c r="X24" s="634"/>
      <c r="Y24" s="635"/>
      <c r="Z24" s="507" t="s">
        <v>137</v>
      </c>
      <c r="AA24" s="378"/>
      <c r="AB24" s="378"/>
      <c r="AC24" s="378"/>
      <c r="AD24" s="378"/>
      <c r="AE24" s="378"/>
      <c r="AF24" s="378"/>
      <c r="AG24" s="378"/>
      <c r="AH24" s="378"/>
      <c r="AI24" s="484"/>
      <c r="AJ24" s="645" t="str">
        <f>IF(入力シート!$D43="","",入力シート!D43)</f>
        <v/>
      </c>
      <c r="AK24" s="646"/>
      <c r="AL24" s="646"/>
      <c r="AM24" s="646"/>
      <c r="AN24" s="646"/>
      <c r="AO24" s="646"/>
      <c r="AP24" s="646"/>
      <c r="AQ24" s="646"/>
      <c r="AR24" s="646"/>
      <c r="AS24" s="646"/>
      <c r="AT24" s="646"/>
      <c r="AU24" s="646"/>
      <c r="AV24" s="646"/>
      <c r="AW24" s="646"/>
      <c r="AX24" s="646"/>
      <c r="AY24" s="646"/>
      <c r="AZ24" s="646"/>
      <c r="BA24" s="646"/>
      <c r="BB24" s="646"/>
      <c r="BC24" s="646"/>
      <c r="BD24" s="646"/>
      <c r="BE24" s="646"/>
      <c r="BF24" s="646"/>
      <c r="BG24" s="646"/>
      <c r="BH24" s="646"/>
      <c r="BI24" s="646"/>
      <c r="BJ24" s="646"/>
      <c r="BK24" s="646"/>
      <c r="BL24" s="646"/>
      <c r="BM24" s="646"/>
      <c r="BN24" s="646"/>
      <c r="BO24" s="646"/>
      <c r="BP24" s="646"/>
      <c r="BQ24" s="646"/>
      <c r="BR24" s="646"/>
      <c r="BS24" s="646"/>
      <c r="BT24" s="646"/>
      <c r="BU24" s="646"/>
      <c r="BV24" s="646"/>
      <c r="BW24" s="646"/>
      <c r="BX24" s="646"/>
      <c r="BY24" s="646"/>
      <c r="BZ24" s="646"/>
      <c r="CA24" s="646"/>
      <c r="CB24" s="646"/>
      <c r="CC24" s="646"/>
      <c r="CD24" s="646"/>
      <c r="CE24" s="646"/>
      <c r="CF24" s="646"/>
      <c r="CG24" s="646"/>
      <c r="CH24" s="646"/>
      <c r="CI24" s="646"/>
      <c r="CJ24" s="646"/>
      <c r="CK24" s="646"/>
      <c r="CL24" s="646"/>
      <c r="CM24" s="647"/>
    </row>
    <row r="25" spans="1:127" ht="17.25" customHeight="1" x14ac:dyDescent="0.15">
      <c r="A25" s="625"/>
      <c r="B25" s="524"/>
      <c r="C25" s="524"/>
      <c r="D25" s="524"/>
      <c r="E25" s="524"/>
      <c r="F25" s="524"/>
      <c r="G25" s="524"/>
      <c r="H25" s="524"/>
      <c r="I25" s="524"/>
      <c r="J25" s="525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30"/>
      <c r="W25" s="636"/>
      <c r="X25" s="637"/>
      <c r="Y25" s="638"/>
      <c r="Z25" s="507" t="s">
        <v>136</v>
      </c>
      <c r="AA25" s="378"/>
      <c r="AB25" s="378"/>
      <c r="AC25" s="378"/>
      <c r="AD25" s="378"/>
      <c r="AE25" s="378"/>
      <c r="AF25" s="378"/>
      <c r="AG25" s="378"/>
      <c r="AH25" s="378"/>
      <c r="AI25" s="484"/>
      <c r="AJ25" s="645" t="str">
        <f>IF(入力シート!$D44="","",入力シート!D44)</f>
        <v/>
      </c>
      <c r="AK25" s="646"/>
      <c r="AL25" s="646"/>
      <c r="AM25" s="646"/>
      <c r="AN25" s="646"/>
      <c r="AO25" s="646"/>
      <c r="AP25" s="646"/>
      <c r="AQ25" s="646"/>
      <c r="AR25" s="646"/>
      <c r="AS25" s="646"/>
      <c r="AT25" s="646"/>
      <c r="AU25" s="646"/>
      <c r="AV25" s="646"/>
      <c r="AW25" s="646"/>
      <c r="AX25" s="646"/>
      <c r="AY25" s="646"/>
      <c r="AZ25" s="646"/>
      <c r="BA25" s="646"/>
      <c r="BB25" s="646"/>
      <c r="BC25" s="646"/>
      <c r="BD25" s="646"/>
      <c r="BE25" s="646"/>
      <c r="BF25" s="646"/>
      <c r="BG25" s="646"/>
      <c r="BH25" s="646"/>
      <c r="BI25" s="646"/>
      <c r="BJ25" s="646"/>
      <c r="BK25" s="646"/>
      <c r="BL25" s="646"/>
      <c r="BM25" s="646"/>
      <c r="BN25" s="646"/>
      <c r="BO25" s="646"/>
      <c r="BP25" s="646"/>
      <c r="BQ25" s="646"/>
      <c r="BR25" s="646"/>
      <c r="BS25" s="646"/>
      <c r="BT25" s="646"/>
      <c r="BU25" s="646"/>
      <c r="BV25" s="646"/>
      <c r="BW25" s="646"/>
      <c r="BX25" s="646"/>
      <c r="BY25" s="646"/>
      <c r="BZ25" s="646"/>
      <c r="CA25" s="646"/>
      <c r="CB25" s="646"/>
      <c r="CC25" s="646"/>
      <c r="CD25" s="646"/>
      <c r="CE25" s="646"/>
      <c r="CF25" s="646"/>
      <c r="CG25" s="646"/>
      <c r="CH25" s="646"/>
      <c r="CI25" s="646"/>
      <c r="CJ25" s="646"/>
      <c r="CK25" s="646"/>
      <c r="CL25" s="646"/>
      <c r="CM25" s="647"/>
    </row>
    <row r="26" spans="1:127" ht="17.25" customHeight="1" x14ac:dyDescent="0.15">
      <c r="A26" s="625"/>
      <c r="B26" s="524"/>
      <c r="C26" s="524"/>
      <c r="D26" s="524"/>
      <c r="E26" s="524"/>
      <c r="F26" s="524"/>
      <c r="G26" s="524"/>
      <c r="H26" s="524"/>
      <c r="I26" s="524"/>
      <c r="J26" s="525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30"/>
      <c r="W26" s="639"/>
      <c r="X26" s="640"/>
      <c r="Y26" s="641"/>
      <c r="Z26" s="507" t="s">
        <v>135</v>
      </c>
      <c r="AA26" s="378"/>
      <c r="AB26" s="378"/>
      <c r="AC26" s="378"/>
      <c r="AD26" s="378"/>
      <c r="AE26" s="378"/>
      <c r="AF26" s="378"/>
      <c r="AG26" s="378"/>
      <c r="AH26" s="378"/>
      <c r="AI26" s="484"/>
      <c r="AJ26" s="648" t="str">
        <f>IF(入力シート!$D45="","",入力シート!D45)</f>
        <v/>
      </c>
      <c r="AK26" s="539"/>
      <c r="AL26" s="539"/>
      <c r="AM26" s="539"/>
      <c r="AN26" s="539"/>
      <c r="AO26" s="539"/>
      <c r="AP26" s="539"/>
      <c r="AQ26" s="539"/>
      <c r="AR26" s="539"/>
      <c r="AS26" s="539"/>
      <c r="AT26" s="539"/>
      <c r="AU26" s="539"/>
      <c r="AV26" s="539"/>
      <c r="AW26" s="539"/>
      <c r="AX26" s="539"/>
      <c r="AY26" s="539"/>
      <c r="AZ26" s="539"/>
      <c r="BA26" s="539"/>
      <c r="BB26" s="539"/>
      <c r="BC26" s="539"/>
      <c r="BD26" s="539"/>
      <c r="BE26" s="539"/>
      <c r="BF26" s="539"/>
      <c r="BG26" s="227"/>
      <c r="BH26" s="227"/>
      <c r="BI26" s="227"/>
      <c r="BJ26" s="227"/>
      <c r="BK26" s="649" t="s">
        <v>138</v>
      </c>
      <c r="BL26" s="649"/>
      <c r="BM26" s="649"/>
      <c r="BN26" s="649"/>
      <c r="BO26" s="649"/>
      <c r="BP26" s="649"/>
      <c r="BQ26" s="547" t="str">
        <f>IF(入力シート!$D46="","",入力シート!D46)</f>
        <v/>
      </c>
      <c r="BR26" s="547"/>
      <c r="BS26" s="547"/>
      <c r="BT26" s="547"/>
      <c r="BU26" s="547"/>
      <c r="BV26" s="547"/>
      <c r="BW26" s="547"/>
      <c r="BX26" s="547"/>
      <c r="BY26" s="547"/>
      <c r="BZ26" s="547"/>
      <c r="CA26" s="547"/>
      <c r="CB26" s="547"/>
      <c r="CC26" s="547"/>
      <c r="CD26" s="547"/>
      <c r="CE26" s="547"/>
      <c r="CF26" s="547"/>
      <c r="CG26" s="547"/>
      <c r="CH26" s="547"/>
      <c r="CI26" s="547"/>
      <c r="CJ26" s="547"/>
      <c r="CK26" s="547"/>
      <c r="CL26" s="547"/>
      <c r="CM26" s="650"/>
    </row>
    <row r="27" spans="1:127" ht="13.5" customHeight="1" x14ac:dyDescent="0.15">
      <c r="A27" s="625"/>
      <c r="B27" s="524"/>
      <c r="C27" s="524"/>
      <c r="D27" s="524"/>
      <c r="E27" s="524"/>
      <c r="F27" s="524"/>
      <c r="G27" s="524"/>
      <c r="H27" s="524"/>
      <c r="I27" s="524"/>
      <c r="J27" s="525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30"/>
      <c r="W27" s="515" t="s">
        <v>27</v>
      </c>
      <c r="X27" s="365"/>
      <c r="Y27" s="365"/>
      <c r="Z27" s="365"/>
      <c r="AA27" s="365"/>
      <c r="AB27" s="365"/>
      <c r="AC27" s="365"/>
      <c r="AD27" s="365"/>
      <c r="AE27" s="365"/>
      <c r="AF27" s="365"/>
      <c r="AG27" s="223"/>
      <c r="AH27" s="346">
        <f>IF(入力シート!$D47="有","①",1)</f>
        <v>1</v>
      </c>
      <c r="AI27" s="346"/>
      <c r="AJ27" s="223" t="s">
        <v>28</v>
      </c>
      <c r="AK27" s="223"/>
      <c r="AL27" s="223"/>
      <c r="AM27" s="223"/>
      <c r="AN27" s="223"/>
      <c r="AO27" s="223"/>
      <c r="AP27" s="223"/>
      <c r="AQ27" s="223"/>
      <c r="AR27" s="223"/>
      <c r="AS27" s="346">
        <f>IF(入力シート!$D48="有","②",2)</f>
        <v>2</v>
      </c>
      <c r="AT27" s="346"/>
      <c r="AU27" s="223" t="s">
        <v>29</v>
      </c>
      <c r="AV27" s="223"/>
      <c r="AW27" s="223"/>
      <c r="AX27" s="223"/>
      <c r="AY27" s="223"/>
      <c r="AZ27" s="223"/>
      <c r="BA27" s="223"/>
      <c r="BB27" s="223"/>
      <c r="BC27" s="223"/>
      <c r="BD27" s="346">
        <f>IF(入力シート!$D49="有","③",3)</f>
        <v>3</v>
      </c>
      <c r="BE27" s="346"/>
      <c r="BF27" s="223" t="s">
        <v>30</v>
      </c>
      <c r="BG27" s="223"/>
      <c r="BH27" s="223"/>
      <c r="BI27" s="223"/>
      <c r="BJ27" s="223"/>
      <c r="BK27" s="346">
        <f>IF(入力シート!$D50="有","④",4)</f>
        <v>4</v>
      </c>
      <c r="BL27" s="346"/>
      <c r="BM27" s="224" t="s">
        <v>31</v>
      </c>
      <c r="BN27" s="224"/>
      <c r="BO27" s="224"/>
      <c r="BP27" s="224"/>
      <c r="BQ27" s="224"/>
      <c r="BR27" s="346">
        <f>IF(入力シート!$D51="有","⑤",5)</f>
        <v>5</v>
      </c>
      <c r="BS27" s="346"/>
      <c r="BT27" s="224" t="s">
        <v>32</v>
      </c>
      <c r="BU27" s="224"/>
      <c r="BV27" s="224"/>
      <c r="BW27" s="224"/>
      <c r="BX27" s="224"/>
      <c r="BY27" s="346">
        <f>IF(入力シート!$D52="有","⑥",6)</f>
        <v>6</v>
      </c>
      <c r="BZ27" s="346"/>
      <c r="CA27" s="224" t="s">
        <v>33</v>
      </c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  <c r="CM27" s="225"/>
    </row>
    <row r="28" spans="1:127" ht="13.5" customHeight="1" x14ac:dyDescent="0.15">
      <c r="A28" s="626"/>
      <c r="B28" s="527"/>
      <c r="C28" s="527"/>
      <c r="D28" s="527"/>
      <c r="E28" s="527"/>
      <c r="F28" s="527"/>
      <c r="G28" s="527"/>
      <c r="H28" s="527"/>
      <c r="I28" s="527"/>
      <c r="J28" s="528"/>
      <c r="K28" s="631"/>
      <c r="L28" s="631"/>
      <c r="M28" s="631"/>
      <c r="N28" s="631"/>
      <c r="O28" s="631"/>
      <c r="P28" s="631"/>
      <c r="Q28" s="631"/>
      <c r="R28" s="631"/>
      <c r="S28" s="631"/>
      <c r="T28" s="631"/>
      <c r="U28" s="631"/>
      <c r="V28" s="632"/>
      <c r="W28" s="226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46">
        <f>IF(入力シート!$D53="有","⑦",7)</f>
        <v>7</v>
      </c>
      <c r="AI28" s="346"/>
      <c r="AJ28" s="31" t="s">
        <v>34</v>
      </c>
      <c r="AK28" s="31"/>
      <c r="AL28" s="31"/>
      <c r="AM28" s="31"/>
      <c r="AN28" s="31"/>
      <c r="AO28" s="31"/>
      <c r="AP28" s="202"/>
      <c r="AQ28" s="202"/>
      <c r="AR28" s="202"/>
      <c r="AS28" s="202"/>
      <c r="AT28" s="202"/>
      <c r="AU28" s="346">
        <f>IF(入力シート!$D54="有","⑧",8)</f>
        <v>8</v>
      </c>
      <c r="AV28" s="346"/>
      <c r="AW28" s="202" t="s">
        <v>35</v>
      </c>
      <c r="AX28" s="202"/>
      <c r="AY28" s="202"/>
      <c r="AZ28" s="202"/>
      <c r="BA28" s="202"/>
      <c r="BB28" s="202"/>
      <c r="BC28" s="202"/>
      <c r="BD28" s="202"/>
      <c r="BE28" s="202"/>
      <c r="BF28" s="346">
        <f>IF(入力シート!$D55="",9,"⑨")</f>
        <v>9</v>
      </c>
      <c r="BG28" s="346"/>
      <c r="BH28" s="202" t="s">
        <v>26</v>
      </c>
      <c r="BI28" s="202"/>
      <c r="BJ28" s="202"/>
      <c r="BK28" s="202"/>
      <c r="BL28" s="202"/>
      <c r="BM28" s="203"/>
      <c r="BN28" s="203"/>
      <c r="BO28" s="653" t="str">
        <f>IF(入力シート!$D55="","",入力シート!D55)</f>
        <v/>
      </c>
      <c r="BP28" s="653"/>
      <c r="BQ28" s="653"/>
      <c r="BR28" s="653"/>
      <c r="BS28" s="653"/>
      <c r="BT28" s="653"/>
      <c r="BU28" s="653"/>
      <c r="BV28" s="653"/>
      <c r="BW28" s="653"/>
      <c r="BX28" s="653"/>
      <c r="BY28" s="653"/>
      <c r="BZ28" s="653"/>
      <c r="CA28" s="653"/>
      <c r="CB28" s="653"/>
      <c r="CC28" s="653"/>
      <c r="CD28" s="653"/>
      <c r="CE28" s="653"/>
      <c r="CF28" s="653"/>
      <c r="CG28" s="653"/>
      <c r="CH28" s="653"/>
      <c r="CI28" s="653"/>
      <c r="CJ28" s="653"/>
      <c r="CK28" s="203" t="s">
        <v>25</v>
      </c>
      <c r="CL28" s="203"/>
      <c r="CM28" s="219"/>
    </row>
    <row r="29" spans="1:127" ht="14.25" customHeight="1" x14ac:dyDescent="0.15">
      <c r="A29" s="623" t="s">
        <v>139</v>
      </c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  <c r="AA29" s="374"/>
      <c r="AB29" s="374"/>
      <c r="AC29" s="374"/>
      <c r="AD29" s="374"/>
      <c r="AE29" s="374"/>
      <c r="AF29" s="374"/>
      <c r="AG29" s="374"/>
      <c r="AH29" s="374"/>
      <c r="AI29" s="374"/>
      <c r="AJ29" s="374"/>
      <c r="AK29" s="374"/>
      <c r="AL29" s="374"/>
      <c r="AM29" s="374"/>
      <c r="AN29" s="374"/>
      <c r="AO29" s="374"/>
      <c r="AP29" s="374"/>
      <c r="AQ29" s="374"/>
      <c r="AR29" s="374"/>
      <c r="AS29" s="374"/>
      <c r="AT29" s="374"/>
      <c r="AU29" s="374"/>
      <c r="AV29" s="374"/>
      <c r="AW29" s="374"/>
      <c r="AX29" s="374"/>
      <c r="AY29" s="374"/>
      <c r="AZ29" s="374"/>
      <c r="BA29" s="374"/>
      <c r="BB29" s="374"/>
      <c r="BC29" s="374"/>
      <c r="BD29" s="374"/>
      <c r="BE29" s="374"/>
      <c r="BF29" s="374"/>
      <c r="BG29" s="374"/>
      <c r="BH29" s="374"/>
      <c r="BI29" s="374"/>
      <c r="BJ29" s="374"/>
      <c r="BK29" s="374"/>
      <c r="BL29" s="374"/>
      <c r="BM29" s="374"/>
      <c r="BN29" s="374"/>
      <c r="BO29" s="374"/>
      <c r="BP29" s="374"/>
      <c r="BQ29" s="374"/>
      <c r="BR29" s="374"/>
      <c r="BS29" s="374"/>
      <c r="BT29" s="374"/>
      <c r="BU29" s="374"/>
      <c r="BV29" s="374"/>
      <c r="BW29" s="374"/>
      <c r="BX29" s="374"/>
      <c r="BY29" s="374"/>
      <c r="BZ29" s="374"/>
      <c r="CA29" s="374"/>
      <c r="CB29" s="374"/>
      <c r="CC29" s="374"/>
      <c r="CD29" s="374"/>
      <c r="CE29" s="374"/>
      <c r="CF29" s="374"/>
      <c r="CG29" s="374"/>
      <c r="CH29" s="374"/>
      <c r="CI29" s="374"/>
      <c r="CJ29" s="374"/>
      <c r="CK29" s="374"/>
      <c r="CL29" s="374"/>
      <c r="CM29" s="624"/>
    </row>
    <row r="30" spans="1:127" ht="14.25" customHeight="1" x14ac:dyDescent="0.1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482" t="s">
        <v>141</v>
      </c>
      <c r="W30" s="482"/>
      <c r="X30" s="482"/>
      <c r="Y30" s="482"/>
      <c r="Z30" s="482"/>
      <c r="AA30" s="482"/>
      <c r="AB30" s="482"/>
      <c r="AC30" s="482"/>
      <c r="AD30" s="482"/>
      <c r="AE30" s="482"/>
      <c r="AF30" s="482" t="s">
        <v>9</v>
      </c>
      <c r="AG30" s="482"/>
      <c r="AH30" s="482"/>
      <c r="AI30" s="482"/>
      <c r="AJ30" s="482"/>
      <c r="AK30" s="482"/>
      <c r="AL30" s="482"/>
      <c r="AM30" s="482"/>
      <c r="AN30" s="482"/>
      <c r="AO30" s="482"/>
      <c r="AP30" s="482" t="s">
        <v>10</v>
      </c>
      <c r="AQ30" s="482"/>
      <c r="AR30" s="482"/>
      <c r="AS30" s="482"/>
      <c r="AT30" s="482"/>
      <c r="AU30" s="482"/>
      <c r="AV30" s="482"/>
      <c r="AW30" s="482"/>
      <c r="AX30" s="482"/>
      <c r="AY30" s="482"/>
      <c r="AZ30" s="482" t="s">
        <v>11</v>
      </c>
      <c r="BA30" s="482"/>
      <c r="BB30" s="482"/>
      <c r="BC30" s="482"/>
      <c r="BD30" s="482"/>
      <c r="BE30" s="482"/>
      <c r="BF30" s="482"/>
      <c r="BG30" s="482"/>
      <c r="BH30" s="482"/>
      <c r="BI30" s="482"/>
      <c r="BJ30" s="402" t="s">
        <v>140</v>
      </c>
      <c r="BK30" s="403"/>
      <c r="BL30" s="403"/>
      <c r="BM30" s="403"/>
      <c r="BN30" s="403"/>
      <c r="BO30" s="403"/>
      <c r="BP30" s="403"/>
      <c r="BQ30" s="403"/>
      <c r="BR30" s="403"/>
      <c r="BS30" s="403"/>
      <c r="BT30" s="402" t="s">
        <v>12</v>
      </c>
      <c r="BU30" s="403"/>
      <c r="BV30" s="403"/>
      <c r="BW30" s="403"/>
      <c r="BX30" s="403"/>
      <c r="BY30" s="403"/>
      <c r="BZ30" s="403"/>
      <c r="CA30" s="403"/>
      <c r="CB30" s="403"/>
      <c r="CC30" s="404"/>
      <c r="CD30" s="482" t="s">
        <v>13</v>
      </c>
      <c r="CE30" s="482"/>
      <c r="CF30" s="482"/>
      <c r="CG30" s="482"/>
      <c r="CH30" s="482"/>
      <c r="CI30" s="482"/>
      <c r="CJ30" s="482"/>
      <c r="CK30" s="482"/>
      <c r="CL30" s="482"/>
      <c r="CM30" s="652"/>
    </row>
    <row r="31" spans="1:127" ht="18" customHeight="1" x14ac:dyDescent="0.15">
      <c r="A31" s="532" t="s">
        <v>14</v>
      </c>
      <c r="B31" s="533"/>
      <c r="C31" s="533"/>
      <c r="D31" s="533"/>
      <c r="E31" s="533"/>
      <c r="F31" s="533"/>
      <c r="G31" s="533"/>
      <c r="H31" s="533"/>
      <c r="I31" s="533"/>
      <c r="J31" s="518" t="s">
        <v>15</v>
      </c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479" t="str">
        <f>IF(入力シート!$D56="","",入力シート!D56)</f>
        <v/>
      </c>
      <c r="W31" s="480"/>
      <c r="X31" s="480"/>
      <c r="Y31" s="480"/>
      <c r="Z31" s="480"/>
      <c r="AA31" s="480"/>
      <c r="AB31" s="480"/>
      <c r="AC31" s="480"/>
      <c r="AD31" s="480"/>
      <c r="AE31" s="481"/>
      <c r="AF31" s="479" t="str">
        <f>IF(入力シート!$D60="","",入力シート!D60)</f>
        <v/>
      </c>
      <c r="AG31" s="480"/>
      <c r="AH31" s="480"/>
      <c r="AI31" s="480"/>
      <c r="AJ31" s="480"/>
      <c r="AK31" s="480"/>
      <c r="AL31" s="480"/>
      <c r="AM31" s="480"/>
      <c r="AN31" s="480"/>
      <c r="AO31" s="481"/>
      <c r="AP31" s="479" t="str">
        <f>IF(入力シート!$D64="","",入力シート!D64)</f>
        <v/>
      </c>
      <c r="AQ31" s="480"/>
      <c r="AR31" s="480"/>
      <c r="AS31" s="480"/>
      <c r="AT31" s="480"/>
      <c r="AU31" s="480"/>
      <c r="AV31" s="480"/>
      <c r="AW31" s="480"/>
      <c r="AX31" s="480"/>
      <c r="AY31" s="481"/>
      <c r="AZ31" s="530" t="str">
        <f>IF(入力シート!$D68="","",入力シート!D68)</f>
        <v/>
      </c>
      <c r="BA31" s="530"/>
      <c r="BB31" s="530"/>
      <c r="BC31" s="530"/>
      <c r="BD31" s="530"/>
      <c r="BE31" s="530"/>
      <c r="BF31" s="530"/>
      <c r="BG31" s="530"/>
      <c r="BH31" s="530"/>
      <c r="BI31" s="530"/>
      <c r="BJ31" s="479" t="str">
        <f>IF(入力シート!$D72="","",入力シート!D72)</f>
        <v/>
      </c>
      <c r="BK31" s="480"/>
      <c r="BL31" s="480"/>
      <c r="BM31" s="480"/>
      <c r="BN31" s="480"/>
      <c r="BO31" s="480"/>
      <c r="BP31" s="480"/>
      <c r="BQ31" s="480"/>
      <c r="BR31" s="480"/>
      <c r="BS31" s="480"/>
      <c r="BT31" s="479" t="str">
        <f>IF(入力シート!$D76="","",入力シート!D76)</f>
        <v/>
      </c>
      <c r="BU31" s="480"/>
      <c r="BV31" s="480"/>
      <c r="BW31" s="480"/>
      <c r="BX31" s="480"/>
      <c r="BY31" s="480"/>
      <c r="BZ31" s="480"/>
      <c r="CA31" s="480"/>
      <c r="CB31" s="480"/>
      <c r="CC31" s="481"/>
      <c r="CD31" s="479">
        <f>IF(入力シート!$D80="","",入力シート!D80)</f>
        <v>0</v>
      </c>
      <c r="CE31" s="480"/>
      <c r="CF31" s="480"/>
      <c r="CG31" s="480"/>
      <c r="CH31" s="480"/>
      <c r="CI31" s="480"/>
      <c r="CJ31" s="480"/>
      <c r="CK31" s="480"/>
      <c r="CL31" s="480"/>
      <c r="CM31" s="651"/>
    </row>
    <row r="32" spans="1:127" ht="18" customHeight="1" x14ac:dyDescent="0.15">
      <c r="A32" s="532"/>
      <c r="B32" s="533"/>
      <c r="C32" s="533"/>
      <c r="D32" s="533"/>
      <c r="E32" s="533"/>
      <c r="F32" s="533"/>
      <c r="G32" s="533"/>
      <c r="H32" s="533"/>
      <c r="I32" s="533"/>
      <c r="J32" s="580" t="s">
        <v>16</v>
      </c>
      <c r="K32" s="580"/>
      <c r="L32" s="580"/>
      <c r="M32" s="580"/>
      <c r="N32" s="580"/>
      <c r="O32" s="580"/>
      <c r="P32" s="580"/>
      <c r="Q32" s="580"/>
      <c r="R32" s="580"/>
      <c r="S32" s="580"/>
      <c r="T32" s="580"/>
      <c r="U32" s="580"/>
      <c r="V32" s="475" t="str">
        <f>IF(入力シート!$D57="","",入力シート!D57)</f>
        <v/>
      </c>
      <c r="W32" s="476"/>
      <c r="X32" s="476"/>
      <c r="Y32" s="476"/>
      <c r="Z32" s="476"/>
      <c r="AA32" s="476"/>
      <c r="AB32" s="476"/>
      <c r="AC32" s="476"/>
      <c r="AD32" s="476"/>
      <c r="AE32" s="491"/>
      <c r="AF32" s="475" t="str">
        <f>IF(入力シート!$D61="","",入力シート!D61)</f>
        <v/>
      </c>
      <c r="AG32" s="476"/>
      <c r="AH32" s="476"/>
      <c r="AI32" s="476"/>
      <c r="AJ32" s="476"/>
      <c r="AK32" s="476"/>
      <c r="AL32" s="476"/>
      <c r="AM32" s="476"/>
      <c r="AN32" s="476"/>
      <c r="AO32" s="491"/>
      <c r="AP32" s="475" t="str">
        <f>IF(入力シート!$D65="","",入力シート!D65)</f>
        <v/>
      </c>
      <c r="AQ32" s="476"/>
      <c r="AR32" s="476"/>
      <c r="AS32" s="476"/>
      <c r="AT32" s="476"/>
      <c r="AU32" s="476"/>
      <c r="AV32" s="476"/>
      <c r="AW32" s="476"/>
      <c r="AX32" s="476"/>
      <c r="AY32" s="491"/>
      <c r="AZ32" s="531" t="str">
        <f>IF(入力シート!$D69="","",入力シート!D69)</f>
        <v/>
      </c>
      <c r="BA32" s="531"/>
      <c r="BB32" s="531"/>
      <c r="BC32" s="531"/>
      <c r="BD32" s="531"/>
      <c r="BE32" s="531"/>
      <c r="BF32" s="531"/>
      <c r="BG32" s="531"/>
      <c r="BH32" s="531"/>
      <c r="BI32" s="531"/>
      <c r="BJ32" s="529" t="str">
        <f>IF(入力シート!$D73="","",入力シート!D73)</f>
        <v/>
      </c>
      <c r="BK32" s="372"/>
      <c r="BL32" s="372"/>
      <c r="BM32" s="372"/>
      <c r="BN32" s="372"/>
      <c r="BO32" s="372"/>
      <c r="BP32" s="372"/>
      <c r="BQ32" s="372"/>
      <c r="BR32" s="372"/>
      <c r="BS32" s="372"/>
      <c r="BT32" s="529" t="str">
        <f>IF(入力シート!$D77="","",入力シート!D77)</f>
        <v/>
      </c>
      <c r="BU32" s="372"/>
      <c r="BV32" s="372"/>
      <c r="BW32" s="372"/>
      <c r="BX32" s="372"/>
      <c r="BY32" s="372"/>
      <c r="BZ32" s="372"/>
      <c r="CA32" s="372"/>
      <c r="CB32" s="372"/>
      <c r="CC32" s="373"/>
      <c r="CD32" s="529">
        <f>IF(入力シート!$D81="","",入力シート!D81)</f>
        <v>0</v>
      </c>
      <c r="CE32" s="372"/>
      <c r="CF32" s="372"/>
      <c r="CG32" s="372"/>
      <c r="CH32" s="372"/>
      <c r="CI32" s="372"/>
      <c r="CJ32" s="372"/>
      <c r="CK32" s="372"/>
      <c r="CL32" s="372"/>
      <c r="CM32" s="588"/>
    </row>
    <row r="33" spans="1:93" ht="18" customHeight="1" x14ac:dyDescent="0.15">
      <c r="A33" s="532" t="s">
        <v>17</v>
      </c>
      <c r="B33" s="533"/>
      <c r="C33" s="533"/>
      <c r="D33" s="533"/>
      <c r="E33" s="533"/>
      <c r="F33" s="533"/>
      <c r="G33" s="533"/>
      <c r="H33" s="533"/>
      <c r="I33" s="533"/>
      <c r="J33" s="518" t="s">
        <v>15</v>
      </c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479" t="str">
        <f>IF(入力シート!$D58="","",入力シート!D58)</f>
        <v/>
      </c>
      <c r="W33" s="480"/>
      <c r="X33" s="480"/>
      <c r="Y33" s="480"/>
      <c r="Z33" s="480"/>
      <c r="AA33" s="480"/>
      <c r="AB33" s="480"/>
      <c r="AC33" s="480"/>
      <c r="AD33" s="480"/>
      <c r="AE33" s="481"/>
      <c r="AF33" s="479" t="str">
        <f>IF(入力シート!$D62="","",入力シート!D62)</f>
        <v/>
      </c>
      <c r="AG33" s="480"/>
      <c r="AH33" s="480"/>
      <c r="AI33" s="480"/>
      <c r="AJ33" s="480"/>
      <c r="AK33" s="480"/>
      <c r="AL33" s="480"/>
      <c r="AM33" s="480"/>
      <c r="AN33" s="480"/>
      <c r="AO33" s="481"/>
      <c r="AP33" s="479" t="str">
        <f>IF(入力シート!$D66="","",入力シート!D66)</f>
        <v/>
      </c>
      <c r="AQ33" s="480"/>
      <c r="AR33" s="480"/>
      <c r="AS33" s="480"/>
      <c r="AT33" s="480"/>
      <c r="AU33" s="480"/>
      <c r="AV33" s="480"/>
      <c r="AW33" s="480"/>
      <c r="AX33" s="480"/>
      <c r="AY33" s="481"/>
      <c r="AZ33" s="530" t="str">
        <f>IF(入力シート!$D70="","",入力シート!D70)</f>
        <v/>
      </c>
      <c r="BA33" s="530"/>
      <c r="BB33" s="530"/>
      <c r="BC33" s="530"/>
      <c r="BD33" s="530"/>
      <c r="BE33" s="530"/>
      <c r="BF33" s="530"/>
      <c r="BG33" s="530"/>
      <c r="BH33" s="530"/>
      <c r="BI33" s="530"/>
      <c r="BJ33" s="479" t="str">
        <f>IF(入力シート!$D74="","",入力シート!D74)</f>
        <v/>
      </c>
      <c r="BK33" s="480"/>
      <c r="BL33" s="480"/>
      <c r="BM33" s="480"/>
      <c r="BN33" s="480"/>
      <c r="BO33" s="480"/>
      <c r="BP33" s="480"/>
      <c r="BQ33" s="480"/>
      <c r="BR33" s="480"/>
      <c r="BS33" s="480"/>
      <c r="BT33" s="479" t="str">
        <f>IF(入力シート!$D78="","",入力シート!D78)</f>
        <v/>
      </c>
      <c r="BU33" s="480"/>
      <c r="BV33" s="480"/>
      <c r="BW33" s="480"/>
      <c r="BX33" s="480"/>
      <c r="BY33" s="480"/>
      <c r="BZ33" s="480"/>
      <c r="CA33" s="480"/>
      <c r="CB33" s="480"/>
      <c r="CC33" s="481"/>
      <c r="CD33" s="479">
        <f>IF(入力シート!$D82="","",入力シート!D82)</f>
        <v>0</v>
      </c>
      <c r="CE33" s="480"/>
      <c r="CF33" s="480"/>
      <c r="CG33" s="480"/>
      <c r="CH33" s="480"/>
      <c r="CI33" s="480"/>
      <c r="CJ33" s="480"/>
      <c r="CK33" s="480"/>
      <c r="CL33" s="480"/>
      <c r="CM33" s="651"/>
    </row>
    <row r="34" spans="1:93" ht="18" customHeight="1" x14ac:dyDescent="0.15">
      <c r="A34" s="534"/>
      <c r="B34" s="535"/>
      <c r="C34" s="535"/>
      <c r="D34" s="535"/>
      <c r="E34" s="535"/>
      <c r="F34" s="535"/>
      <c r="G34" s="535"/>
      <c r="H34" s="535"/>
      <c r="I34" s="535"/>
      <c r="J34" s="519" t="s">
        <v>16</v>
      </c>
      <c r="K34" s="519"/>
      <c r="L34" s="519"/>
      <c r="M34" s="519"/>
      <c r="N34" s="519"/>
      <c r="O34" s="519"/>
      <c r="P34" s="519"/>
      <c r="Q34" s="519"/>
      <c r="R34" s="519"/>
      <c r="S34" s="519"/>
      <c r="T34" s="519"/>
      <c r="U34" s="519"/>
      <c r="V34" s="475" t="str">
        <f>IF(入力シート!$D59="","",入力シート!D59)</f>
        <v/>
      </c>
      <c r="W34" s="476"/>
      <c r="X34" s="476"/>
      <c r="Y34" s="476"/>
      <c r="Z34" s="476"/>
      <c r="AA34" s="476"/>
      <c r="AB34" s="476"/>
      <c r="AC34" s="476"/>
      <c r="AD34" s="476"/>
      <c r="AE34" s="491"/>
      <c r="AF34" s="475" t="str">
        <f>IF(入力シート!$D63="","",入力シート!D63)</f>
        <v/>
      </c>
      <c r="AG34" s="476"/>
      <c r="AH34" s="476"/>
      <c r="AI34" s="476"/>
      <c r="AJ34" s="476"/>
      <c r="AK34" s="476"/>
      <c r="AL34" s="476"/>
      <c r="AM34" s="476"/>
      <c r="AN34" s="476"/>
      <c r="AO34" s="491"/>
      <c r="AP34" s="536" t="str">
        <f>IF(入力シート!$D67="","",入力シート!D67)</f>
        <v/>
      </c>
      <c r="AQ34" s="536"/>
      <c r="AR34" s="536"/>
      <c r="AS34" s="536"/>
      <c r="AT34" s="536"/>
      <c r="AU34" s="536"/>
      <c r="AV34" s="536"/>
      <c r="AW34" s="536"/>
      <c r="AX34" s="536"/>
      <c r="AY34" s="536"/>
      <c r="AZ34" s="536" t="str">
        <f>IF(入力シート!$D71="","",入力シート!D71)</f>
        <v/>
      </c>
      <c r="BA34" s="536"/>
      <c r="BB34" s="536"/>
      <c r="BC34" s="536"/>
      <c r="BD34" s="536"/>
      <c r="BE34" s="536"/>
      <c r="BF34" s="536"/>
      <c r="BG34" s="536"/>
      <c r="BH34" s="536"/>
      <c r="BI34" s="536"/>
      <c r="BJ34" s="475" t="str">
        <f>IF(入力シート!$D75="","",入力シート!D75)</f>
        <v/>
      </c>
      <c r="BK34" s="476"/>
      <c r="BL34" s="476"/>
      <c r="BM34" s="476"/>
      <c r="BN34" s="476"/>
      <c r="BO34" s="476"/>
      <c r="BP34" s="476"/>
      <c r="BQ34" s="476"/>
      <c r="BR34" s="476"/>
      <c r="BS34" s="476"/>
      <c r="BT34" s="475" t="str">
        <f>IF(入力シート!$D79="","",入力シート!D79)</f>
        <v/>
      </c>
      <c r="BU34" s="476"/>
      <c r="BV34" s="476"/>
      <c r="BW34" s="476"/>
      <c r="BX34" s="476"/>
      <c r="BY34" s="476"/>
      <c r="BZ34" s="476"/>
      <c r="CA34" s="476"/>
      <c r="CB34" s="476"/>
      <c r="CC34" s="491"/>
      <c r="CD34" s="475">
        <f>IF(入力シート!$D83="","",入力シート!D83)</f>
        <v>0</v>
      </c>
      <c r="CE34" s="476"/>
      <c r="CF34" s="476"/>
      <c r="CG34" s="476"/>
      <c r="CH34" s="476"/>
      <c r="CI34" s="476"/>
      <c r="CJ34" s="476"/>
      <c r="CK34" s="476"/>
      <c r="CL34" s="476"/>
      <c r="CM34" s="483"/>
    </row>
    <row r="35" spans="1:93" ht="14.25" customHeight="1" x14ac:dyDescent="0.15">
      <c r="A35" s="418" t="s">
        <v>277</v>
      </c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/>
      <c r="AD35" s="419"/>
      <c r="AE35" s="419"/>
      <c r="AF35" s="419"/>
      <c r="AG35" s="419"/>
      <c r="AH35" s="419"/>
      <c r="AI35" s="419"/>
      <c r="AJ35" s="419"/>
      <c r="AK35" s="419"/>
      <c r="AL35" s="419"/>
      <c r="AM35" s="419"/>
      <c r="AN35" s="419"/>
      <c r="AO35" s="419"/>
      <c r="AP35" s="419"/>
      <c r="AQ35" s="419"/>
      <c r="AR35" s="419"/>
      <c r="AS35" s="419"/>
      <c r="AT35" s="419"/>
      <c r="AU35" s="419"/>
      <c r="AV35" s="419"/>
      <c r="AW35" s="419"/>
      <c r="AX35" s="419"/>
      <c r="AY35" s="419"/>
      <c r="AZ35" s="419"/>
      <c r="BA35" s="419"/>
      <c r="BB35" s="419"/>
      <c r="BC35" s="419"/>
      <c r="BD35" s="419"/>
      <c r="BE35" s="419"/>
      <c r="BF35" s="419"/>
      <c r="BG35" s="419"/>
      <c r="BH35" s="419"/>
      <c r="BI35" s="419"/>
      <c r="BJ35" s="419"/>
      <c r="BK35" s="419"/>
      <c r="BL35" s="419"/>
      <c r="BM35" s="419"/>
      <c r="BN35" s="419"/>
      <c r="BO35" s="419"/>
      <c r="BP35" s="419"/>
      <c r="BQ35" s="419"/>
      <c r="BR35" s="419"/>
      <c r="BS35" s="419"/>
      <c r="BT35" s="419"/>
      <c r="BU35" s="419"/>
      <c r="BV35" s="419"/>
      <c r="BW35" s="419"/>
      <c r="BX35" s="419"/>
      <c r="BY35" s="419"/>
      <c r="BZ35" s="419"/>
      <c r="CA35" s="419"/>
      <c r="CB35" s="419"/>
      <c r="CC35" s="419"/>
      <c r="CD35" s="419"/>
      <c r="CE35" s="419"/>
      <c r="CF35" s="419"/>
      <c r="CG35" s="419"/>
      <c r="CH35" s="419"/>
      <c r="CI35" s="419"/>
      <c r="CJ35" s="419"/>
      <c r="CK35" s="419"/>
      <c r="CL35" s="419"/>
      <c r="CM35" s="420"/>
    </row>
    <row r="36" spans="1:93" ht="14.25" customHeight="1" x14ac:dyDescent="0.15">
      <c r="A36" s="590" t="s">
        <v>144</v>
      </c>
      <c r="B36" s="589"/>
      <c r="C36" s="589"/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399" t="s">
        <v>145</v>
      </c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  <c r="AE36" s="400"/>
      <c r="AF36" s="400"/>
      <c r="AG36" s="400"/>
      <c r="AH36" s="400"/>
      <c r="AI36" s="400"/>
      <c r="AJ36" s="400"/>
      <c r="AK36" s="400"/>
      <c r="AL36" s="400"/>
      <c r="AM36" s="400"/>
      <c r="AN36" s="400"/>
      <c r="AO36" s="400"/>
      <c r="AP36" s="400"/>
      <c r="AQ36" s="400"/>
      <c r="AR36" s="401"/>
      <c r="AS36" s="589" t="s">
        <v>146</v>
      </c>
      <c r="AT36" s="589"/>
      <c r="AU36" s="589"/>
      <c r="AV36" s="589"/>
      <c r="AW36" s="589"/>
      <c r="AX36" s="589"/>
      <c r="AY36" s="589"/>
      <c r="AZ36" s="589"/>
      <c r="BA36" s="589"/>
      <c r="BB36" s="589"/>
      <c r="BC36" s="589"/>
      <c r="BD36" s="589"/>
      <c r="BE36" s="589"/>
      <c r="BF36" s="589"/>
      <c r="BG36" s="589"/>
      <c r="BH36" s="589"/>
      <c r="BI36" s="589"/>
      <c r="BJ36" s="589"/>
      <c r="BK36" s="589"/>
      <c r="BL36" s="589"/>
      <c r="BM36" s="589"/>
      <c r="BN36" s="589"/>
      <c r="BO36" s="589"/>
      <c r="BP36" s="589"/>
      <c r="BQ36" s="589"/>
      <c r="BR36" s="589"/>
      <c r="BS36" s="559" t="s">
        <v>149</v>
      </c>
      <c r="BT36" s="560"/>
      <c r="BU36" s="560"/>
      <c r="BV36" s="560"/>
      <c r="BW36" s="560"/>
      <c r="BX36" s="560"/>
      <c r="BY36" s="560"/>
      <c r="BZ36" s="560"/>
      <c r="CA36" s="560"/>
      <c r="CB36" s="560"/>
      <c r="CC36" s="561"/>
      <c r="CD36" s="507" t="s">
        <v>148</v>
      </c>
      <c r="CE36" s="378"/>
      <c r="CF36" s="378"/>
      <c r="CG36" s="378"/>
      <c r="CH36" s="378"/>
      <c r="CI36" s="378"/>
      <c r="CJ36" s="378"/>
      <c r="CK36" s="378"/>
      <c r="CL36" s="378"/>
      <c r="CM36" s="379"/>
    </row>
    <row r="37" spans="1:93" ht="13.5" customHeight="1" x14ac:dyDescent="0.15">
      <c r="A37" s="565" t="s">
        <v>142</v>
      </c>
      <c r="B37" s="506"/>
      <c r="C37" s="506"/>
      <c r="D37" s="506"/>
      <c r="E37" s="506"/>
      <c r="F37" s="506"/>
      <c r="G37" s="421" t="str">
        <f>IF(入力シート!$D84="管理栄養士","①管理栄養士
2 栄　養　士",IF(入力シート!$D84="栄養士","1 管理栄養士
②栄　養　士","1 管理栄養士
2 栄　養　士"))</f>
        <v>1 管理栄養士
2 栄　養　士</v>
      </c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537" t="str">
        <f>IF(入力シート!$D85="","",入力シート!D85)</f>
        <v/>
      </c>
      <c r="T37" s="537"/>
      <c r="U37" s="537"/>
      <c r="V37" s="537"/>
      <c r="W37" s="537"/>
      <c r="X37" s="537"/>
      <c r="Y37" s="537"/>
      <c r="Z37" s="537"/>
      <c r="AA37" s="537"/>
      <c r="AB37" s="537"/>
      <c r="AC37" s="537"/>
      <c r="AD37" s="537"/>
      <c r="AE37" s="537"/>
      <c r="AF37" s="537"/>
      <c r="AG37" s="537"/>
      <c r="AH37" s="537"/>
      <c r="AI37" s="537"/>
      <c r="AJ37" s="537"/>
      <c r="AK37" s="537"/>
      <c r="AL37" s="537"/>
      <c r="AM37" s="537"/>
      <c r="AN37" s="537"/>
      <c r="AO37" s="537"/>
      <c r="AP37" s="537"/>
      <c r="AQ37" s="537"/>
      <c r="AR37" s="537"/>
      <c r="AS37" s="584" t="str">
        <f>IF(入力シート!$D86="","",入力シート!D86)</f>
        <v/>
      </c>
      <c r="AT37" s="585"/>
      <c r="AU37" s="585"/>
      <c r="AV37" s="585"/>
      <c r="AW37" s="585"/>
      <c r="AX37" s="585"/>
      <c r="AY37" s="585"/>
      <c r="AZ37" s="585"/>
      <c r="BA37" s="381" t="s">
        <v>147</v>
      </c>
      <c r="BB37" s="381"/>
      <c r="BC37" s="381"/>
      <c r="BD37" s="381" t="str">
        <f>IF(入力シート!$D87="","",入力シート!D87)</f>
        <v/>
      </c>
      <c r="BE37" s="381"/>
      <c r="BF37" s="381"/>
      <c r="BG37" s="381"/>
      <c r="BH37" s="381"/>
      <c r="BI37" s="381"/>
      <c r="BJ37" s="381"/>
      <c r="BK37" s="381"/>
      <c r="BL37" s="381"/>
      <c r="BM37" s="381"/>
      <c r="BN37" s="381"/>
      <c r="BO37" s="381"/>
      <c r="BP37" s="381"/>
      <c r="BQ37" s="381"/>
      <c r="BR37" s="478"/>
      <c r="BS37" s="584" t="str">
        <f>IF(入力シート!$D88="","",入力シート!D88)</f>
        <v/>
      </c>
      <c r="BT37" s="585"/>
      <c r="BU37" s="585"/>
      <c r="BV37" s="585"/>
      <c r="BW37" s="585"/>
      <c r="BX37" s="585"/>
      <c r="BY37" s="585"/>
      <c r="BZ37" s="585"/>
      <c r="CA37" s="381" t="s">
        <v>147</v>
      </c>
      <c r="CB37" s="381"/>
      <c r="CC37" s="478"/>
      <c r="CD37" s="367" t="str">
        <f>IF(入力シート!$D89="常勤","○常　勤
　非常勤",IF(入力シート!$D89="非常勤","　常　勤
○非常勤","　常　勤
　非常勤"))</f>
        <v>　常　勤
　非常勤</v>
      </c>
      <c r="CE37" s="368"/>
      <c r="CF37" s="368"/>
      <c r="CG37" s="368"/>
      <c r="CH37" s="368"/>
      <c r="CI37" s="368"/>
      <c r="CJ37" s="368"/>
      <c r="CK37" s="368"/>
      <c r="CL37" s="368"/>
      <c r="CM37" s="581"/>
      <c r="CN37" s="45"/>
      <c r="CO37" s="29"/>
    </row>
    <row r="38" spans="1:93" ht="13.5" customHeight="1" x14ac:dyDescent="0.15">
      <c r="A38" s="565"/>
      <c r="B38" s="506"/>
      <c r="C38" s="506"/>
      <c r="D38" s="506"/>
      <c r="E38" s="506"/>
      <c r="F38" s="506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537"/>
      <c r="T38" s="537"/>
      <c r="U38" s="537"/>
      <c r="V38" s="537"/>
      <c r="W38" s="537"/>
      <c r="X38" s="537"/>
      <c r="Y38" s="537"/>
      <c r="Z38" s="537"/>
      <c r="AA38" s="537"/>
      <c r="AB38" s="537"/>
      <c r="AC38" s="537"/>
      <c r="AD38" s="537"/>
      <c r="AE38" s="537"/>
      <c r="AF38" s="537"/>
      <c r="AG38" s="537"/>
      <c r="AH38" s="537"/>
      <c r="AI38" s="537"/>
      <c r="AJ38" s="537"/>
      <c r="AK38" s="537"/>
      <c r="AL38" s="537"/>
      <c r="AM38" s="537"/>
      <c r="AN38" s="537"/>
      <c r="AO38" s="537"/>
      <c r="AP38" s="537"/>
      <c r="AQ38" s="537"/>
      <c r="AR38" s="537"/>
      <c r="AS38" s="552"/>
      <c r="AT38" s="553"/>
      <c r="AU38" s="553"/>
      <c r="AV38" s="553"/>
      <c r="AW38" s="553"/>
      <c r="AX38" s="553"/>
      <c r="AY38" s="553"/>
      <c r="AZ38" s="553"/>
      <c r="BA38" s="347"/>
      <c r="BB38" s="347"/>
      <c r="BC38" s="347"/>
      <c r="BD38" s="347"/>
      <c r="BE38" s="347"/>
      <c r="BF38" s="347"/>
      <c r="BG38" s="347"/>
      <c r="BH38" s="347"/>
      <c r="BI38" s="347"/>
      <c r="BJ38" s="347"/>
      <c r="BK38" s="347"/>
      <c r="BL38" s="347"/>
      <c r="BM38" s="347"/>
      <c r="BN38" s="347"/>
      <c r="BO38" s="347"/>
      <c r="BP38" s="347"/>
      <c r="BQ38" s="347"/>
      <c r="BR38" s="388"/>
      <c r="BS38" s="586"/>
      <c r="BT38" s="587"/>
      <c r="BU38" s="587"/>
      <c r="BV38" s="587"/>
      <c r="BW38" s="587"/>
      <c r="BX38" s="587"/>
      <c r="BY38" s="587"/>
      <c r="BZ38" s="587"/>
      <c r="CA38" s="346"/>
      <c r="CB38" s="346"/>
      <c r="CC38" s="583"/>
      <c r="CD38" s="369"/>
      <c r="CE38" s="370"/>
      <c r="CF38" s="370"/>
      <c r="CG38" s="370"/>
      <c r="CH38" s="370"/>
      <c r="CI38" s="370"/>
      <c r="CJ38" s="370"/>
      <c r="CK38" s="370"/>
      <c r="CL38" s="370"/>
      <c r="CM38" s="582"/>
      <c r="CN38" s="45"/>
      <c r="CO38" s="29"/>
    </row>
    <row r="39" spans="1:93" ht="13.5" customHeight="1" x14ac:dyDescent="0.15">
      <c r="A39" s="565" t="s">
        <v>143</v>
      </c>
      <c r="B39" s="506"/>
      <c r="C39" s="506"/>
      <c r="D39" s="506"/>
      <c r="E39" s="506"/>
      <c r="F39" s="506"/>
      <c r="G39" s="421" t="str">
        <f>IF(入力シート!$D90="管理栄養士","①管理栄養士
2 栄　養　士",IF(入力シート!$D90="栄養士","1 管理栄養士
②栄　養　士","1 管理栄養士
2 栄　養　士"))</f>
        <v>1 管理栄養士
2 栄　養　士</v>
      </c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537" t="str">
        <f>IF(入力シート!$D91="","",入力シート!D91)</f>
        <v/>
      </c>
      <c r="T39" s="537"/>
      <c r="U39" s="537"/>
      <c r="V39" s="537"/>
      <c r="W39" s="537"/>
      <c r="X39" s="537"/>
      <c r="Y39" s="537"/>
      <c r="Z39" s="537"/>
      <c r="AA39" s="537"/>
      <c r="AB39" s="537"/>
      <c r="AC39" s="537"/>
      <c r="AD39" s="537"/>
      <c r="AE39" s="537"/>
      <c r="AF39" s="537"/>
      <c r="AG39" s="537"/>
      <c r="AH39" s="537"/>
      <c r="AI39" s="537"/>
      <c r="AJ39" s="537"/>
      <c r="AK39" s="537"/>
      <c r="AL39" s="537"/>
      <c r="AM39" s="537"/>
      <c r="AN39" s="537"/>
      <c r="AO39" s="537"/>
      <c r="AP39" s="537"/>
      <c r="AQ39" s="537"/>
      <c r="AR39" s="537"/>
      <c r="AS39" s="584" t="str">
        <f>IF(入力シート!$D92="","",入力シート!D92)</f>
        <v/>
      </c>
      <c r="AT39" s="585"/>
      <c r="AU39" s="585"/>
      <c r="AV39" s="585"/>
      <c r="AW39" s="585"/>
      <c r="AX39" s="585"/>
      <c r="AY39" s="585"/>
      <c r="AZ39" s="585"/>
      <c r="BA39" s="381" t="s">
        <v>147</v>
      </c>
      <c r="BB39" s="381"/>
      <c r="BC39" s="381"/>
      <c r="BD39" s="381" t="str">
        <f>IF(入力シート!$D93="","",入力シート!D93)</f>
        <v/>
      </c>
      <c r="BE39" s="381"/>
      <c r="BF39" s="381"/>
      <c r="BG39" s="381"/>
      <c r="BH39" s="381"/>
      <c r="BI39" s="381"/>
      <c r="BJ39" s="381"/>
      <c r="BK39" s="381"/>
      <c r="BL39" s="381"/>
      <c r="BM39" s="381"/>
      <c r="BN39" s="381"/>
      <c r="BO39" s="381"/>
      <c r="BP39" s="381"/>
      <c r="BQ39" s="381"/>
      <c r="BR39" s="478"/>
      <c r="BS39" s="584" t="str">
        <f>IF(入力シート!$D94="","",入力シート!D94)</f>
        <v/>
      </c>
      <c r="BT39" s="585"/>
      <c r="BU39" s="585"/>
      <c r="BV39" s="585"/>
      <c r="BW39" s="585"/>
      <c r="BX39" s="585"/>
      <c r="BY39" s="585"/>
      <c r="BZ39" s="585"/>
      <c r="CA39" s="381" t="s">
        <v>147</v>
      </c>
      <c r="CB39" s="381"/>
      <c r="CC39" s="478"/>
      <c r="CD39" s="367" t="str">
        <f>IF(入力シート!$D95="常勤","○常　勤
　非常勤",IF(入力シート!$D95="非常勤","　常　勤
○非常勤","　常　勤
　非常勤"))</f>
        <v>　常　勤
　非常勤</v>
      </c>
      <c r="CE39" s="368"/>
      <c r="CF39" s="368"/>
      <c r="CG39" s="368"/>
      <c r="CH39" s="368"/>
      <c r="CI39" s="368"/>
      <c r="CJ39" s="368"/>
      <c r="CK39" s="368"/>
      <c r="CL39" s="368"/>
      <c r="CM39" s="581"/>
      <c r="CN39" s="29"/>
      <c r="CO39" s="29"/>
    </row>
    <row r="40" spans="1:93" ht="13.5" customHeight="1" x14ac:dyDescent="0.15">
      <c r="A40" s="565"/>
      <c r="B40" s="506"/>
      <c r="C40" s="506"/>
      <c r="D40" s="506"/>
      <c r="E40" s="506"/>
      <c r="F40" s="506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537"/>
      <c r="T40" s="537"/>
      <c r="U40" s="537"/>
      <c r="V40" s="537"/>
      <c r="W40" s="537"/>
      <c r="X40" s="537"/>
      <c r="Y40" s="537"/>
      <c r="Z40" s="537"/>
      <c r="AA40" s="537"/>
      <c r="AB40" s="537"/>
      <c r="AC40" s="537"/>
      <c r="AD40" s="537"/>
      <c r="AE40" s="537"/>
      <c r="AF40" s="537"/>
      <c r="AG40" s="537"/>
      <c r="AH40" s="537"/>
      <c r="AI40" s="537"/>
      <c r="AJ40" s="537"/>
      <c r="AK40" s="537"/>
      <c r="AL40" s="537"/>
      <c r="AM40" s="537"/>
      <c r="AN40" s="537"/>
      <c r="AO40" s="537"/>
      <c r="AP40" s="537"/>
      <c r="AQ40" s="537"/>
      <c r="AR40" s="537"/>
      <c r="AS40" s="552"/>
      <c r="AT40" s="553"/>
      <c r="AU40" s="553"/>
      <c r="AV40" s="553"/>
      <c r="AW40" s="553"/>
      <c r="AX40" s="553"/>
      <c r="AY40" s="553"/>
      <c r="AZ40" s="553"/>
      <c r="BA40" s="347"/>
      <c r="BB40" s="347"/>
      <c r="BC40" s="347"/>
      <c r="BD40" s="347"/>
      <c r="BE40" s="347"/>
      <c r="BF40" s="347"/>
      <c r="BG40" s="347"/>
      <c r="BH40" s="347"/>
      <c r="BI40" s="347"/>
      <c r="BJ40" s="347"/>
      <c r="BK40" s="347"/>
      <c r="BL40" s="347"/>
      <c r="BM40" s="347"/>
      <c r="BN40" s="347"/>
      <c r="BO40" s="347"/>
      <c r="BP40" s="347"/>
      <c r="BQ40" s="347"/>
      <c r="BR40" s="388"/>
      <c r="BS40" s="552"/>
      <c r="BT40" s="553"/>
      <c r="BU40" s="553"/>
      <c r="BV40" s="553"/>
      <c r="BW40" s="553"/>
      <c r="BX40" s="553"/>
      <c r="BY40" s="553"/>
      <c r="BZ40" s="553"/>
      <c r="CA40" s="347"/>
      <c r="CB40" s="347"/>
      <c r="CC40" s="388"/>
      <c r="CD40" s="369"/>
      <c r="CE40" s="370"/>
      <c r="CF40" s="370"/>
      <c r="CG40" s="370"/>
      <c r="CH40" s="370"/>
      <c r="CI40" s="370"/>
      <c r="CJ40" s="370"/>
      <c r="CK40" s="370"/>
      <c r="CL40" s="370"/>
      <c r="CM40" s="582"/>
    </row>
    <row r="41" spans="1:93" ht="14.25" customHeight="1" x14ac:dyDescent="0.15">
      <c r="A41" s="425" t="s">
        <v>389</v>
      </c>
      <c r="B41" s="400"/>
      <c r="C41" s="400"/>
      <c r="D41" s="400"/>
      <c r="E41" s="400"/>
      <c r="F41" s="400"/>
      <c r="G41" s="400"/>
      <c r="H41" s="400"/>
      <c r="I41" s="400"/>
      <c r="J41" s="401"/>
      <c r="K41" s="374"/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  <c r="Y41" s="374"/>
      <c r="Z41" s="506" t="s">
        <v>393</v>
      </c>
      <c r="AA41" s="506"/>
      <c r="AB41" s="506"/>
      <c r="AC41" s="506"/>
      <c r="AD41" s="506"/>
      <c r="AE41" s="506"/>
      <c r="AF41" s="506"/>
      <c r="AG41" s="506"/>
      <c r="AH41" s="506"/>
      <c r="AI41" s="506"/>
      <c r="AJ41" s="506"/>
      <c r="AK41" s="517" t="s">
        <v>297</v>
      </c>
      <c r="AL41" s="488"/>
      <c r="AM41" s="488"/>
      <c r="AN41" s="488"/>
      <c r="AO41" s="488"/>
      <c r="AP41" s="488"/>
      <c r="AQ41" s="488"/>
      <c r="AR41" s="488"/>
      <c r="AS41" s="488"/>
      <c r="AT41" s="488"/>
      <c r="AU41" s="489"/>
      <c r="AV41" s="517" t="s">
        <v>298</v>
      </c>
      <c r="AW41" s="488"/>
      <c r="AX41" s="488"/>
      <c r="AY41" s="488"/>
      <c r="AZ41" s="488"/>
      <c r="BA41" s="488"/>
      <c r="BB41" s="488"/>
      <c r="BC41" s="488"/>
      <c r="BD41" s="488"/>
      <c r="BE41" s="488"/>
      <c r="BF41" s="489"/>
      <c r="BG41" s="517" t="s">
        <v>299</v>
      </c>
      <c r="BH41" s="488"/>
      <c r="BI41" s="488"/>
      <c r="BJ41" s="488"/>
      <c r="BK41" s="488"/>
      <c r="BL41" s="488"/>
      <c r="BM41" s="488"/>
      <c r="BN41" s="488"/>
      <c r="BO41" s="488"/>
      <c r="BP41" s="488"/>
      <c r="BQ41" s="489"/>
      <c r="BR41" s="64" t="s">
        <v>394</v>
      </c>
      <c r="BS41" s="65"/>
      <c r="BT41" s="70"/>
      <c r="BU41" s="70"/>
      <c r="BV41" s="65"/>
      <c r="BW41" s="65"/>
      <c r="BX41" s="372" t="str">
        <f>IF(入力シート!$D96="","",入力シート!$D96)</f>
        <v/>
      </c>
      <c r="BY41" s="372"/>
      <c r="BZ41" s="372"/>
      <c r="CA41" s="372"/>
      <c r="CB41" s="372"/>
      <c r="CC41" s="65" t="s">
        <v>321</v>
      </c>
      <c r="CD41" s="507" t="s">
        <v>397</v>
      </c>
      <c r="CE41" s="378"/>
      <c r="CF41" s="378"/>
      <c r="CG41" s="378"/>
      <c r="CH41" s="378"/>
      <c r="CI41" s="378"/>
      <c r="CJ41" s="378"/>
      <c r="CK41" s="378"/>
      <c r="CL41" s="378"/>
      <c r="CM41" s="379"/>
    </row>
    <row r="42" spans="1:93" ht="15.75" customHeight="1" x14ac:dyDescent="0.15">
      <c r="A42" s="426"/>
      <c r="B42" s="427"/>
      <c r="C42" s="427"/>
      <c r="D42" s="427"/>
      <c r="E42" s="427"/>
      <c r="F42" s="427"/>
      <c r="G42" s="427"/>
      <c r="H42" s="427"/>
      <c r="I42" s="427"/>
      <c r="J42" s="428"/>
      <c r="K42" s="421" t="s">
        <v>396</v>
      </c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49" t="str">
        <f>IF(入力シート!$D97="","",入力シート!D97)</f>
        <v/>
      </c>
      <c r="AA42" s="449"/>
      <c r="AB42" s="449"/>
      <c r="AC42" s="449"/>
      <c r="AD42" s="449"/>
      <c r="AE42" s="449"/>
      <c r="AF42" s="449"/>
      <c r="AG42" s="449"/>
      <c r="AH42" s="449"/>
      <c r="AI42" s="449"/>
      <c r="AJ42" s="449"/>
      <c r="AK42" s="449" t="str">
        <f>IF(入力シート!$D98="","",入力シート!D98)</f>
        <v/>
      </c>
      <c r="AL42" s="449"/>
      <c r="AM42" s="449"/>
      <c r="AN42" s="449"/>
      <c r="AO42" s="449"/>
      <c r="AP42" s="449"/>
      <c r="AQ42" s="449"/>
      <c r="AR42" s="449"/>
      <c r="AS42" s="449"/>
      <c r="AT42" s="449"/>
      <c r="AU42" s="449"/>
      <c r="AV42" s="449" t="str">
        <f>IF(入力シート!$D99="","",入力シート!$D99)</f>
        <v/>
      </c>
      <c r="AW42" s="449"/>
      <c r="AX42" s="449"/>
      <c r="AY42" s="449"/>
      <c r="AZ42" s="449"/>
      <c r="BA42" s="449"/>
      <c r="BB42" s="449"/>
      <c r="BC42" s="449"/>
      <c r="BD42" s="449"/>
      <c r="BE42" s="449"/>
      <c r="BF42" s="449"/>
      <c r="BG42" s="449" t="str">
        <f>IF(入力シート!$D100="","",入力シート!$D100)</f>
        <v/>
      </c>
      <c r="BH42" s="449"/>
      <c r="BI42" s="449"/>
      <c r="BJ42" s="449"/>
      <c r="BK42" s="449"/>
      <c r="BL42" s="449"/>
      <c r="BM42" s="449"/>
      <c r="BN42" s="449"/>
      <c r="BO42" s="449"/>
      <c r="BP42" s="449"/>
      <c r="BQ42" s="449"/>
      <c r="BR42" s="380" t="str">
        <f>IF(入力シート!$D101="","",入力シート!$D101)</f>
        <v/>
      </c>
      <c r="BS42" s="381"/>
      <c r="BT42" s="381"/>
      <c r="BU42" s="381"/>
      <c r="BV42" s="381"/>
      <c r="BW42" s="381"/>
      <c r="BX42" s="381"/>
      <c r="BY42" s="381"/>
      <c r="BZ42" s="381"/>
      <c r="CA42" s="381"/>
      <c r="CB42" s="381"/>
      <c r="CC42" s="478"/>
      <c r="CD42" s="431">
        <f>IF(入力シート!$D102="","",入力シート!$D102)</f>
        <v>0</v>
      </c>
      <c r="CE42" s="432"/>
      <c r="CF42" s="432"/>
      <c r="CG42" s="432"/>
      <c r="CH42" s="432"/>
      <c r="CI42" s="432"/>
      <c r="CJ42" s="432"/>
      <c r="CK42" s="432"/>
      <c r="CL42" s="432"/>
      <c r="CM42" s="444"/>
    </row>
    <row r="43" spans="1:93" ht="15.75" customHeight="1" x14ac:dyDescent="0.15">
      <c r="A43" s="426"/>
      <c r="B43" s="427"/>
      <c r="C43" s="427"/>
      <c r="D43" s="427"/>
      <c r="E43" s="427"/>
      <c r="F43" s="427"/>
      <c r="G43" s="427"/>
      <c r="H43" s="427"/>
      <c r="I43" s="427"/>
      <c r="J43" s="428"/>
      <c r="K43" s="537" t="s">
        <v>390</v>
      </c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654" t="str">
        <f>IF(入力シート!$D103="","",入力シート!$D103)</f>
        <v/>
      </c>
      <c r="AA43" s="654"/>
      <c r="AB43" s="654"/>
      <c r="AC43" s="654"/>
      <c r="AD43" s="654"/>
      <c r="AE43" s="654"/>
      <c r="AF43" s="654"/>
      <c r="AG43" s="654"/>
      <c r="AH43" s="654"/>
      <c r="AI43" s="654"/>
      <c r="AJ43" s="654"/>
      <c r="AK43" s="449" t="str">
        <f>IF(入力シート!$D104="","",入力シート!D104)</f>
        <v/>
      </c>
      <c r="AL43" s="449"/>
      <c r="AM43" s="449"/>
      <c r="AN43" s="449"/>
      <c r="AO43" s="449"/>
      <c r="AP43" s="449"/>
      <c r="AQ43" s="449"/>
      <c r="AR43" s="449"/>
      <c r="AS43" s="449"/>
      <c r="AT43" s="449"/>
      <c r="AU43" s="449"/>
      <c r="AV43" s="449" t="str">
        <f>IF(入力シート!$D105="","",入力シート!$D105)</f>
        <v/>
      </c>
      <c r="AW43" s="449"/>
      <c r="AX43" s="449"/>
      <c r="AY43" s="449"/>
      <c r="AZ43" s="449"/>
      <c r="BA43" s="449"/>
      <c r="BB43" s="449"/>
      <c r="BC43" s="449"/>
      <c r="BD43" s="449"/>
      <c r="BE43" s="449"/>
      <c r="BF43" s="449"/>
      <c r="BG43" s="449" t="str">
        <f>IF(入力シート!$D106="","",入力シート!$D106)</f>
        <v/>
      </c>
      <c r="BH43" s="449"/>
      <c r="BI43" s="449"/>
      <c r="BJ43" s="449"/>
      <c r="BK43" s="449"/>
      <c r="BL43" s="449"/>
      <c r="BM43" s="449"/>
      <c r="BN43" s="449"/>
      <c r="BO43" s="449"/>
      <c r="BP43" s="449"/>
      <c r="BQ43" s="449"/>
      <c r="BR43" s="380" t="str">
        <f>IF(入力シート!$D107="","",入力シート!$D107)</f>
        <v/>
      </c>
      <c r="BS43" s="381"/>
      <c r="BT43" s="381"/>
      <c r="BU43" s="381"/>
      <c r="BV43" s="381"/>
      <c r="BW43" s="381"/>
      <c r="BX43" s="381"/>
      <c r="BY43" s="381"/>
      <c r="BZ43" s="381"/>
      <c r="CA43" s="381"/>
      <c r="CB43" s="381"/>
      <c r="CC43" s="478"/>
      <c r="CD43" s="431">
        <f>IF(入力シート!$D108="","",入力シート!D108)</f>
        <v>0</v>
      </c>
      <c r="CE43" s="432"/>
      <c r="CF43" s="432"/>
      <c r="CG43" s="432"/>
      <c r="CH43" s="432"/>
      <c r="CI43" s="432"/>
      <c r="CJ43" s="432"/>
      <c r="CK43" s="432"/>
      <c r="CL43" s="432"/>
      <c r="CM43" s="444"/>
    </row>
    <row r="44" spans="1:93" ht="15.75" customHeight="1" x14ac:dyDescent="0.15">
      <c r="A44" s="426"/>
      <c r="B44" s="427"/>
      <c r="C44" s="427"/>
      <c r="D44" s="427"/>
      <c r="E44" s="427"/>
      <c r="F44" s="427"/>
      <c r="G44" s="427"/>
      <c r="H44" s="427"/>
      <c r="I44" s="427"/>
      <c r="J44" s="428"/>
      <c r="K44" s="537" t="s">
        <v>391</v>
      </c>
      <c r="L44" s="537"/>
      <c r="M44" s="537"/>
      <c r="N44" s="537"/>
      <c r="O44" s="537"/>
      <c r="P44" s="537"/>
      <c r="Q44" s="537"/>
      <c r="R44" s="537"/>
      <c r="S44" s="537"/>
      <c r="T44" s="537"/>
      <c r="U44" s="537"/>
      <c r="V44" s="537"/>
      <c r="W44" s="537"/>
      <c r="X44" s="537"/>
      <c r="Y44" s="537"/>
      <c r="Z44" s="654" t="str">
        <f>IF(入力シート!$D109="","",入力シート!$D109)</f>
        <v/>
      </c>
      <c r="AA44" s="654"/>
      <c r="AB44" s="654"/>
      <c r="AC44" s="654"/>
      <c r="AD44" s="654"/>
      <c r="AE44" s="654"/>
      <c r="AF44" s="654"/>
      <c r="AG44" s="654"/>
      <c r="AH44" s="654"/>
      <c r="AI44" s="654"/>
      <c r="AJ44" s="654"/>
      <c r="AK44" s="449" t="str">
        <f>IF(入力シート!$D110="","",入力シート!D110)</f>
        <v/>
      </c>
      <c r="AL44" s="449"/>
      <c r="AM44" s="449"/>
      <c r="AN44" s="449"/>
      <c r="AO44" s="449"/>
      <c r="AP44" s="449"/>
      <c r="AQ44" s="449"/>
      <c r="AR44" s="449"/>
      <c r="AS44" s="449"/>
      <c r="AT44" s="449"/>
      <c r="AU44" s="449"/>
      <c r="AV44" s="449" t="str">
        <f>IF(入力シート!$D111="","",入力シート!$D111)</f>
        <v/>
      </c>
      <c r="AW44" s="449"/>
      <c r="AX44" s="449"/>
      <c r="AY44" s="449"/>
      <c r="AZ44" s="449"/>
      <c r="BA44" s="449"/>
      <c r="BB44" s="449"/>
      <c r="BC44" s="449"/>
      <c r="BD44" s="449"/>
      <c r="BE44" s="449"/>
      <c r="BF44" s="449"/>
      <c r="BG44" s="449" t="str">
        <f>IF(入力シート!$D112="","",入力シート!$D112)</f>
        <v/>
      </c>
      <c r="BH44" s="449"/>
      <c r="BI44" s="449"/>
      <c r="BJ44" s="449"/>
      <c r="BK44" s="449"/>
      <c r="BL44" s="449"/>
      <c r="BM44" s="449"/>
      <c r="BN44" s="449"/>
      <c r="BO44" s="449"/>
      <c r="BP44" s="449"/>
      <c r="BQ44" s="449"/>
      <c r="BR44" s="380" t="str">
        <f>IF(入力シート!$D113="","",入力シート!$D113)</f>
        <v/>
      </c>
      <c r="BS44" s="381"/>
      <c r="BT44" s="381"/>
      <c r="BU44" s="381"/>
      <c r="BV44" s="381"/>
      <c r="BW44" s="381"/>
      <c r="BX44" s="381"/>
      <c r="BY44" s="381"/>
      <c r="BZ44" s="381"/>
      <c r="CA44" s="381"/>
      <c r="CB44" s="381"/>
      <c r="CC44" s="478"/>
      <c r="CD44" s="431">
        <f>IF(入力シート!$D114="","",入力シート!$D114)</f>
        <v>0</v>
      </c>
      <c r="CE44" s="432"/>
      <c r="CF44" s="432"/>
      <c r="CG44" s="432"/>
      <c r="CH44" s="432"/>
      <c r="CI44" s="432"/>
      <c r="CJ44" s="432"/>
      <c r="CK44" s="432"/>
      <c r="CL44" s="432"/>
      <c r="CM44" s="444"/>
    </row>
    <row r="45" spans="1:93" ht="15.75" customHeight="1" x14ac:dyDescent="0.15">
      <c r="A45" s="426"/>
      <c r="B45" s="427"/>
      <c r="C45" s="427"/>
      <c r="D45" s="427"/>
      <c r="E45" s="427"/>
      <c r="F45" s="427"/>
      <c r="G45" s="427"/>
      <c r="H45" s="427"/>
      <c r="I45" s="427"/>
      <c r="J45" s="428"/>
      <c r="K45" s="538" t="s">
        <v>392</v>
      </c>
      <c r="L45" s="538"/>
      <c r="M45" s="538"/>
      <c r="N45" s="538"/>
      <c r="O45" s="538"/>
      <c r="P45" s="538"/>
      <c r="Q45" s="538"/>
      <c r="R45" s="538"/>
      <c r="S45" s="538"/>
      <c r="T45" s="538"/>
      <c r="U45" s="538"/>
      <c r="V45" s="538"/>
      <c r="W45" s="538"/>
      <c r="X45" s="538"/>
      <c r="Y45" s="538"/>
      <c r="Z45" s="654" t="str">
        <f>IF(入力シート!$D115="","",入力シート!$D115)</f>
        <v/>
      </c>
      <c r="AA45" s="654"/>
      <c r="AB45" s="654"/>
      <c r="AC45" s="654"/>
      <c r="AD45" s="654"/>
      <c r="AE45" s="654"/>
      <c r="AF45" s="654"/>
      <c r="AG45" s="654"/>
      <c r="AH45" s="654"/>
      <c r="AI45" s="654"/>
      <c r="AJ45" s="654"/>
      <c r="AK45" s="449" t="str">
        <f>IF(入力シート!$D116="","",入力シート!D116)</f>
        <v/>
      </c>
      <c r="AL45" s="449"/>
      <c r="AM45" s="449"/>
      <c r="AN45" s="449"/>
      <c r="AO45" s="449"/>
      <c r="AP45" s="449"/>
      <c r="AQ45" s="449"/>
      <c r="AR45" s="449"/>
      <c r="AS45" s="449"/>
      <c r="AT45" s="449"/>
      <c r="AU45" s="449"/>
      <c r="AV45" s="449" t="str">
        <f>IF(入力シート!$D117="","",入力シート!$D117)</f>
        <v/>
      </c>
      <c r="AW45" s="449"/>
      <c r="AX45" s="449"/>
      <c r="AY45" s="449"/>
      <c r="AZ45" s="449"/>
      <c r="BA45" s="449"/>
      <c r="BB45" s="449"/>
      <c r="BC45" s="449"/>
      <c r="BD45" s="449"/>
      <c r="BE45" s="449"/>
      <c r="BF45" s="449"/>
      <c r="BG45" s="449" t="str">
        <f>IF(入力シート!$D118="","",入力シート!$D118)</f>
        <v/>
      </c>
      <c r="BH45" s="449"/>
      <c r="BI45" s="449"/>
      <c r="BJ45" s="449"/>
      <c r="BK45" s="449"/>
      <c r="BL45" s="449"/>
      <c r="BM45" s="449"/>
      <c r="BN45" s="449"/>
      <c r="BO45" s="449"/>
      <c r="BP45" s="449"/>
      <c r="BQ45" s="449"/>
      <c r="BR45" s="380" t="str">
        <f>IF(入力シート!$D119="","",入力シート!$D119)</f>
        <v/>
      </c>
      <c r="BS45" s="381"/>
      <c r="BT45" s="381"/>
      <c r="BU45" s="381"/>
      <c r="BV45" s="381"/>
      <c r="BW45" s="381"/>
      <c r="BX45" s="381"/>
      <c r="BY45" s="381"/>
      <c r="BZ45" s="381"/>
      <c r="CA45" s="381"/>
      <c r="CB45" s="381"/>
      <c r="CC45" s="478"/>
      <c r="CD45" s="431">
        <f>IF(入力シート!$D120="","",入力シート!$D120)</f>
        <v>0</v>
      </c>
      <c r="CE45" s="432"/>
      <c r="CF45" s="432"/>
      <c r="CG45" s="432"/>
      <c r="CH45" s="432"/>
      <c r="CI45" s="432"/>
      <c r="CJ45" s="432"/>
      <c r="CK45" s="432"/>
      <c r="CL45" s="432"/>
      <c r="CM45" s="444"/>
    </row>
    <row r="46" spans="1:93" ht="15.75" customHeight="1" x14ac:dyDescent="0.15">
      <c r="A46" s="426"/>
      <c r="B46" s="427"/>
      <c r="C46" s="427"/>
      <c r="D46" s="427"/>
      <c r="E46" s="427"/>
      <c r="F46" s="427"/>
      <c r="G46" s="427"/>
      <c r="H46" s="427"/>
      <c r="I46" s="427"/>
      <c r="J46" s="428"/>
      <c r="K46" s="230" t="s">
        <v>24</v>
      </c>
      <c r="L46" s="231"/>
      <c r="M46" s="432" t="str">
        <f>IF(入力シート!$D121="","",入力シート!$D121)</f>
        <v/>
      </c>
      <c r="N46" s="432"/>
      <c r="O46" s="432"/>
      <c r="P46" s="432"/>
      <c r="Q46" s="432"/>
      <c r="R46" s="432"/>
      <c r="S46" s="432"/>
      <c r="T46" s="432"/>
      <c r="U46" s="432"/>
      <c r="V46" s="432"/>
      <c r="W46" s="432"/>
      <c r="X46" s="209"/>
      <c r="Y46" s="232" t="s">
        <v>22</v>
      </c>
      <c r="Z46" s="654" t="str">
        <f>IF(入力シート!$D122="","",入力シート!$D122)</f>
        <v/>
      </c>
      <c r="AA46" s="654"/>
      <c r="AB46" s="654"/>
      <c r="AC46" s="654"/>
      <c r="AD46" s="654"/>
      <c r="AE46" s="654"/>
      <c r="AF46" s="654"/>
      <c r="AG46" s="654"/>
      <c r="AH46" s="654"/>
      <c r="AI46" s="654"/>
      <c r="AJ46" s="654"/>
      <c r="AK46" s="449" t="str">
        <f>IF(入力シート!$D123="","",入力シート!D123)</f>
        <v/>
      </c>
      <c r="AL46" s="449"/>
      <c r="AM46" s="449"/>
      <c r="AN46" s="449"/>
      <c r="AO46" s="449"/>
      <c r="AP46" s="449"/>
      <c r="AQ46" s="449"/>
      <c r="AR46" s="449"/>
      <c r="AS46" s="449"/>
      <c r="AT46" s="449"/>
      <c r="AU46" s="449"/>
      <c r="AV46" s="449" t="str">
        <f>IF(入力シート!$D124="","",入力シート!$D124)</f>
        <v/>
      </c>
      <c r="AW46" s="449"/>
      <c r="AX46" s="449"/>
      <c r="AY46" s="449"/>
      <c r="AZ46" s="449"/>
      <c r="BA46" s="449"/>
      <c r="BB46" s="449"/>
      <c r="BC46" s="449"/>
      <c r="BD46" s="449"/>
      <c r="BE46" s="449"/>
      <c r="BF46" s="449"/>
      <c r="BG46" s="449" t="str">
        <f>IF(入力シート!$D125="","",入力シート!$D125)</f>
        <v/>
      </c>
      <c r="BH46" s="449"/>
      <c r="BI46" s="449"/>
      <c r="BJ46" s="449"/>
      <c r="BK46" s="449"/>
      <c r="BL46" s="449"/>
      <c r="BM46" s="449"/>
      <c r="BN46" s="449"/>
      <c r="BO46" s="449"/>
      <c r="BP46" s="449"/>
      <c r="BQ46" s="449"/>
      <c r="BR46" s="380" t="str">
        <f>IF(入力シート!$D126="","",入力シート!$D126)</f>
        <v/>
      </c>
      <c r="BS46" s="381"/>
      <c r="BT46" s="381"/>
      <c r="BU46" s="381"/>
      <c r="BV46" s="381"/>
      <c r="BW46" s="381"/>
      <c r="BX46" s="381"/>
      <c r="BY46" s="381"/>
      <c r="BZ46" s="381"/>
      <c r="CA46" s="381"/>
      <c r="CB46" s="381"/>
      <c r="CC46" s="478"/>
      <c r="CD46" s="431">
        <f>IF(入力シート!$D127="","",入力シート!$D127)</f>
        <v>0</v>
      </c>
      <c r="CE46" s="432"/>
      <c r="CF46" s="432"/>
      <c r="CG46" s="432"/>
      <c r="CH46" s="432"/>
      <c r="CI46" s="432"/>
      <c r="CJ46" s="432"/>
      <c r="CK46" s="432"/>
      <c r="CL46" s="432"/>
      <c r="CM46" s="444"/>
    </row>
    <row r="47" spans="1:93" ht="15.75" customHeight="1" x14ac:dyDescent="0.15">
      <c r="A47" s="429"/>
      <c r="B47" s="403"/>
      <c r="C47" s="403"/>
      <c r="D47" s="403"/>
      <c r="E47" s="403"/>
      <c r="F47" s="403"/>
      <c r="G47" s="403"/>
      <c r="H47" s="403"/>
      <c r="I47" s="403"/>
      <c r="J47" s="404"/>
      <c r="K47" s="516" t="s">
        <v>395</v>
      </c>
      <c r="L47" s="516"/>
      <c r="M47" s="516"/>
      <c r="N47" s="516"/>
      <c r="O47" s="516"/>
      <c r="P47" s="516"/>
      <c r="Q47" s="516"/>
      <c r="R47" s="516"/>
      <c r="S47" s="516"/>
      <c r="T47" s="516"/>
      <c r="U47" s="516"/>
      <c r="V47" s="516"/>
      <c r="W47" s="516"/>
      <c r="X47" s="516"/>
      <c r="Y47" s="516"/>
      <c r="Z47" s="449">
        <f>IF(入力シート!$D128="","",入力シート!D128)</f>
        <v>0</v>
      </c>
      <c r="AA47" s="449"/>
      <c r="AB47" s="449"/>
      <c r="AC47" s="449"/>
      <c r="AD47" s="449"/>
      <c r="AE47" s="449"/>
      <c r="AF47" s="449"/>
      <c r="AG47" s="449"/>
      <c r="AH47" s="449"/>
      <c r="AI47" s="449"/>
      <c r="AJ47" s="449"/>
      <c r="AK47" s="449">
        <f>IF(入力シート!$D129="","",入力シート!D129)</f>
        <v>0</v>
      </c>
      <c r="AL47" s="449"/>
      <c r="AM47" s="449"/>
      <c r="AN47" s="449"/>
      <c r="AO47" s="449"/>
      <c r="AP47" s="449"/>
      <c r="AQ47" s="449"/>
      <c r="AR47" s="449"/>
      <c r="AS47" s="449"/>
      <c r="AT47" s="449"/>
      <c r="AU47" s="449"/>
      <c r="AV47" s="449">
        <f>IF(入力シート!$D130="","",入力シート!$D130)</f>
        <v>0</v>
      </c>
      <c r="AW47" s="449"/>
      <c r="AX47" s="449"/>
      <c r="AY47" s="449"/>
      <c r="AZ47" s="449"/>
      <c r="BA47" s="449"/>
      <c r="BB47" s="449"/>
      <c r="BC47" s="449"/>
      <c r="BD47" s="449"/>
      <c r="BE47" s="449"/>
      <c r="BF47" s="449"/>
      <c r="BG47" s="449">
        <f>IF(入力シート!$D131="","",入力シート!$D131)</f>
        <v>0</v>
      </c>
      <c r="BH47" s="449"/>
      <c r="BI47" s="449"/>
      <c r="BJ47" s="449"/>
      <c r="BK47" s="449"/>
      <c r="BL47" s="449"/>
      <c r="BM47" s="449"/>
      <c r="BN47" s="449"/>
      <c r="BO47" s="449"/>
      <c r="BP47" s="449"/>
      <c r="BQ47" s="449"/>
      <c r="BR47" s="431">
        <f>IF(入力シート!$D132="","",入力シート!$D132)</f>
        <v>0</v>
      </c>
      <c r="BS47" s="432"/>
      <c r="BT47" s="432"/>
      <c r="BU47" s="432"/>
      <c r="BV47" s="432"/>
      <c r="BW47" s="432"/>
      <c r="BX47" s="432"/>
      <c r="BY47" s="432"/>
      <c r="BZ47" s="432"/>
      <c r="CA47" s="432"/>
      <c r="CB47" s="432"/>
      <c r="CC47" s="433"/>
      <c r="CD47" s="431">
        <f>IF(入力シート!$D133="","",入力シート!$D133)</f>
        <v>0</v>
      </c>
      <c r="CE47" s="432"/>
      <c r="CF47" s="432"/>
      <c r="CG47" s="432"/>
      <c r="CH47" s="432"/>
      <c r="CI47" s="432"/>
      <c r="CJ47" s="432"/>
      <c r="CK47" s="432"/>
      <c r="CL47" s="432"/>
      <c r="CM47" s="444"/>
    </row>
    <row r="48" spans="1:93" ht="14.25" customHeight="1" x14ac:dyDescent="0.15">
      <c r="A48" s="425" t="s">
        <v>398</v>
      </c>
      <c r="B48" s="400"/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589" t="s">
        <v>399</v>
      </c>
      <c r="V48" s="589"/>
      <c r="W48" s="589"/>
      <c r="X48" s="589"/>
      <c r="Y48" s="589"/>
      <c r="Z48" s="589"/>
      <c r="AA48" s="589"/>
      <c r="AB48" s="589"/>
      <c r="AC48" s="589"/>
      <c r="AD48" s="589"/>
      <c r="AE48" s="589"/>
      <c r="AF48" s="589"/>
      <c r="AG48" s="378" t="s">
        <v>302</v>
      </c>
      <c r="AH48" s="378"/>
      <c r="AI48" s="378"/>
      <c r="AJ48" s="484"/>
      <c r="AK48" s="545" t="str">
        <f>IF(入力シート!$D136="","～",入力シート!$D136)</f>
        <v>～</v>
      </c>
      <c r="AL48" s="546"/>
      <c r="AM48" s="546"/>
      <c r="AN48" s="546"/>
      <c r="AO48" s="546"/>
      <c r="AP48" s="546"/>
      <c r="AQ48" s="546"/>
      <c r="AR48" s="546"/>
      <c r="AS48" s="209" t="s">
        <v>405</v>
      </c>
      <c r="AT48" s="190"/>
      <c r="AU48" s="228"/>
      <c r="AV48" s="545" t="str">
        <f>IF(入力シート!$D145="","～",入力シート!$D145)</f>
        <v>～</v>
      </c>
      <c r="AW48" s="546"/>
      <c r="AX48" s="546"/>
      <c r="AY48" s="546"/>
      <c r="AZ48" s="546"/>
      <c r="BA48" s="546"/>
      <c r="BB48" s="546"/>
      <c r="BC48" s="546"/>
      <c r="BD48" s="209" t="s">
        <v>405</v>
      </c>
      <c r="BE48" s="190"/>
      <c r="BF48" s="228"/>
      <c r="BG48" s="545" t="str">
        <f>IF(入力シート!$D154="","～",入力シート!$D154)</f>
        <v>～</v>
      </c>
      <c r="BH48" s="546"/>
      <c r="BI48" s="546"/>
      <c r="BJ48" s="546"/>
      <c r="BK48" s="546"/>
      <c r="BL48" s="546"/>
      <c r="BM48" s="546"/>
      <c r="BN48" s="546"/>
      <c r="BO48" s="209" t="s">
        <v>405</v>
      </c>
      <c r="BP48" s="190"/>
      <c r="BQ48" s="228"/>
      <c r="BR48" s="545" t="str">
        <f>IF(入力シート!$D163="","～",入力シート!$D163)</f>
        <v>～</v>
      </c>
      <c r="BS48" s="546"/>
      <c r="BT48" s="546"/>
      <c r="BU48" s="546"/>
      <c r="BV48" s="546"/>
      <c r="BW48" s="546"/>
      <c r="BX48" s="546"/>
      <c r="BY48" s="546"/>
      <c r="BZ48" s="202" t="s">
        <v>405</v>
      </c>
      <c r="CA48" s="190"/>
      <c r="CB48" s="229"/>
      <c r="CC48" s="445" t="s">
        <v>397</v>
      </c>
      <c r="CD48" s="445"/>
      <c r="CE48" s="445"/>
      <c r="CF48" s="445"/>
      <c r="CG48" s="445"/>
      <c r="CH48" s="445"/>
      <c r="CI48" s="445"/>
      <c r="CJ48" s="445"/>
      <c r="CK48" s="445"/>
      <c r="CL48" s="445"/>
      <c r="CM48" s="446"/>
    </row>
    <row r="49" spans="1:105" ht="15" customHeight="1" x14ac:dyDescent="0.15">
      <c r="A49" s="426"/>
      <c r="B49" s="427"/>
      <c r="C49" s="427"/>
      <c r="D49" s="427"/>
      <c r="E49" s="427"/>
      <c r="F49" s="427"/>
      <c r="G49" s="427"/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399" t="s">
        <v>400</v>
      </c>
      <c r="V49" s="400"/>
      <c r="W49" s="400"/>
      <c r="X49" s="400"/>
      <c r="Y49" s="400"/>
      <c r="Z49" s="400"/>
      <c r="AA49" s="400"/>
      <c r="AB49" s="400"/>
      <c r="AC49" s="400"/>
      <c r="AD49" s="400"/>
      <c r="AE49" s="400"/>
      <c r="AF49" s="401"/>
      <c r="AG49" s="378" t="s">
        <v>403</v>
      </c>
      <c r="AH49" s="378"/>
      <c r="AI49" s="378">
        <f>IF(入力シート!$D176="","",入力シート!$D176)</f>
        <v>0</v>
      </c>
      <c r="AJ49" s="484"/>
      <c r="AK49" s="431" t="str">
        <f>IF(入力シート!$D137="","",入力シート!$D137)</f>
        <v/>
      </c>
      <c r="AL49" s="432"/>
      <c r="AM49" s="432"/>
      <c r="AN49" s="432"/>
      <c r="AO49" s="432"/>
      <c r="AP49" s="432"/>
      <c r="AQ49" s="432"/>
      <c r="AR49" s="432"/>
      <c r="AS49" s="432"/>
      <c r="AT49" s="432"/>
      <c r="AU49" s="433"/>
      <c r="AV49" s="431" t="str">
        <f>IF(入力シート!$D146="","",入力シート!$D146)</f>
        <v/>
      </c>
      <c r="AW49" s="432"/>
      <c r="AX49" s="432"/>
      <c r="AY49" s="432"/>
      <c r="AZ49" s="432"/>
      <c r="BA49" s="432"/>
      <c r="BB49" s="432"/>
      <c r="BC49" s="432"/>
      <c r="BD49" s="432"/>
      <c r="BE49" s="432"/>
      <c r="BF49" s="433"/>
      <c r="BG49" s="431" t="str">
        <f>IF(入力シート!$D155="","",入力シート!$D155)</f>
        <v/>
      </c>
      <c r="BH49" s="432"/>
      <c r="BI49" s="432"/>
      <c r="BJ49" s="432"/>
      <c r="BK49" s="432"/>
      <c r="BL49" s="432"/>
      <c r="BM49" s="432"/>
      <c r="BN49" s="432"/>
      <c r="BO49" s="432"/>
      <c r="BP49" s="432"/>
      <c r="BQ49" s="433"/>
      <c r="BR49" s="431" t="str">
        <f>IF(入力シート!D164="","",入力シート!D164)</f>
        <v/>
      </c>
      <c r="BS49" s="432"/>
      <c r="BT49" s="432"/>
      <c r="BU49" s="432"/>
      <c r="BV49" s="432"/>
      <c r="BW49" s="432"/>
      <c r="BX49" s="432"/>
      <c r="BY49" s="432"/>
      <c r="BZ49" s="432"/>
      <c r="CA49" s="432"/>
      <c r="CB49" s="432"/>
      <c r="CC49" s="431">
        <f>IF(入力シート!D172="","",入力シート!D172)</f>
        <v>0</v>
      </c>
      <c r="CD49" s="432"/>
      <c r="CE49" s="432"/>
      <c r="CF49" s="432"/>
      <c r="CG49" s="432"/>
      <c r="CH49" s="432"/>
      <c r="CI49" s="432"/>
      <c r="CJ49" s="432"/>
      <c r="CK49" s="432"/>
      <c r="CL49" s="432"/>
      <c r="CM49" s="444"/>
      <c r="CY49" s="29"/>
      <c r="CZ49" s="29"/>
      <c r="DA49" s="29"/>
    </row>
    <row r="50" spans="1:105" ht="15" customHeight="1" x14ac:dyDescent="0.15">
      <c r="A50" s="426"/>
      <c r="B50" s="427"/>
      <c r="C50" s="427"/>
      <c r="D50" s="427"/>
      <c r="E50" s="427"/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427"/>
      <c r="T50" s="427"/>
      <c r="U50" s="402"/>
      <c r="V50" s="403"/>
      <c r="W50" s="403"/>
      <c r="X50" s="403"/>
      <c r="Y50" s="403"/>
      <c r="Z50" s="403"/>
      <c r="AA50" s="403"/>
      <c r="AB50" s="403"/>
      <c r="AC50" s="403"/>
      <c r="AD50" s="403"/>
      <c r="AE50" s="403"/>
      <c r="AF50" s="404"/>
      <c r="AG50" s="378" t="s">
        <v>404</v>
      </c>
      <c r="AH50" s="378"/>
      <c r="AI50" s="378">
        <f>IF(入力シート!$D178="","",入力シート!$D178)</f>
        <v>0</v>
      </c>
      <c r="AJ50" s="484"/>
      <c r="AK50" s="431" t="str">
        <f>IF(入力シート!$D138="","",入力シート!$D138)</f>
        <v/>
      </c>
      <c r="AL50" s="432"/>
      <c r="AM50" s="432"/>
      <c r="AN50" s="432"/>
      <c r="AO50" s="432"/>
      <c r="AP50" s="432"/>
      <c r="AQ50" s="432"/>
      <c r="AR50" s="432"/>
      <c r="AS50" s="432"/>
      <c r="AT50" s="432"/>
      <c r="AU50" s="433"/>
      <c r="AV50" s="431" t="str">
        <f>IF(入力シート!$D147="","",入力シート!$D147)</f>
        <v/>
      </c>
      <c r="AW50" s="432"/>
      <c r="AX50" s="432"/>
      <c r="AY50" s="432"/>
      <c r="AZ50" s="432"/>
      <c r="BA50" s="432"/>
      <c r="BB50" s="432"/>
      <c r="BC50" s="432"/>
      <c r="BD50" s="432"/>
      <c r="BE50" s="432"/>
      <c r="BF50" s="433"/>
      <c r="BG50" s="431" t="str">
        <f>IF(入力シート!$D156="","",入力シート!$D156)</f>
        <v/>
      </c>
      <c r="BH50" s="432"/>
      <c r="BI50" s="432"/>
      <c r="BJ50" s="432"/>
      <c r="BK50" s="432"/>
      <c r="BL50" s="432"/>
      <c r="BM50" s="432"/>
      <c r="BN50" s="432"/>
      <c r="BO50" s="432"/>
      <c r="BP50" s="432"/>
      <c r="BQ50" s="433"/>
      <c r="BR50" s="431" t="str">
        <f>IF(入力シート!D165="","",入力シート!D165)</f>
        <v/>
      </c>
      <c r="BS50" s="432"/>
      <c r="BT50" s="432"/>
      <c r="BU50" s="432"/>
      <c r="BV50" s="432"/>
      <c r="BW50" s="432"/>
      <c r="BX50" s="432"/>
      <c r="BY50" s="432"/>
      <c r="BZ50" s="432"/>
      <c r="CA50" s="432"/>
      <c r="CB50" s="432"/>
      <c r="CC50" s="431">
        <f>IF(入力シート!D173="","",入力シート!D173)</f>
        <v>0</v>
      </c>
      <c r="CD50" s="432"/>
      <c r="CE50" s="432"/>
      <c r="CF50" s="432"/>
      <c r="CG50" s="432"/>
      <c r="CH50" s="432"/>
      <c r="CI50" s="432"/>
      <c r="CJ50" s="432"/>
      <c r="CK50" s="432"/>
      <c r="CL50" s="432"/>
      <c r="CM50" s="444"/>
      <c r="CY50" s="47"/>
      <c r="CZ50" s="47"/>
      <c r="DA50" s="29"/>
    </row>
    <row r="51" spans="1:105" ht="15" customHeight="1" x14ac:dyDescent="0.15">
      <c r="A51" s="426"/>
      <c r="B51" s="427"/>
      <c r="C51" s="427"/>
      <c r="D51" s="427"/>
      <c r="E51" s="427"/>
      <c r="F51" s="427"/>
      <c r="G51" s="427"/>
      <c r="H51" s="427"/>
      <c r="I51" s="427"/>
      <c r="J51" s="427"/>
      <c r="K51" s="427"/>
      <c r="L51" s="427"/>
      <c r="M51" s="427"/>
      <c r="N51" s="427"/>
      <c r="O51" s="427"/>
      <c r="P51" s="427"/>
      <c r="Q51" s="427"/>
      <c r="R51" s="427"/>
      <c r="S51" s="427"/>
      <c r="T51" s="427"/>
      <c r="U51" s="399" t="s">
        <v>401</v>
      </c>
      <c r="V51" s="400"/>
      <c r="W51" s="400"/>
      <c r="X51" s="400"/>
      <c r="Y51" s="400"/>
      <c r="Z51" s="400"/>
      <c r="AA51" s="400"/>
      <c r="AB51" s="400"/>
      <c r="AC51" s="400"/>
      <c r="AD51" s="400"/>
      <c r="AE51" s="400"/>
      <c r="AF51" s="401"/>
      <c r="AG51" s="378" t="s">
        <v>403</v>
      </c>
      <c r="AH51" s="378"/>
      <c r="AI51" s="378">
        <f>IF(入力シート!$D178="","",入力シート!$D178)</f>
        <v>0</v>
      </c>
      <c r="AJ51" s="484"/>
      <c r="AK51" s="431" t="str">
        <f>IF(入力シート!$D139="","",入力シート!$D139)</f>
        <v/>
      </c>
      <c r="AL51" s="432"/>
      <c r="AM51" s="432"/>
      <c r="AN51" s="432"/>
      <c r="AO51" s="432"/>
      <c r="AP51" s="432"/>
      <c r="AQ51" s="432"/>
      <c r="AR51" s="432"/>
      <c r="AS51" s="432"/>
      <c r="AT51" s="432"/>
      <c r="AU51" s="433"/>
      <c r="AV51" s="431" t="str">
        <f>IF(入力シート!$D148="","",入力シート!$D148)</f>
        <v/>
      </c>
      <c r="AW51" s="432"/>
      <c r="AX51" s="432"/>
      <c r="AY51" s="432"/>
      <c r="AZ51" s="432"/>
      <c r="BA51" s="432"/>
      <c r="BB51" s="432"/>
      <c r="BC51" s="432"/>
      <c r="BD51" s="432"/>
      <c r="BE51" s="432"/>
      <c r="BF51" s="433"/>
      <c r="BG51" s="431" t="str">
        <f>IF(入力シート!$D157="","",入力シート!$D157)</f>
        <v/>
      </c>
      <c r="BH51" s="432"/>
      <c r="BI51" s="432"/>
      <c r="BJ51" s="432"/>
      <c r="BK51" s="432"/>
      <c r="BL51" s="432"/>
      <c r="BM51" s="432"/>
      <c r="BN51" s="432"/>
      <c r="BO51" s="432"/>
      <c r="BP51" s="432"/>
      <c r="BQ51" s="433"/>
      <c r="BR51" s="431" t="str">
        <f>IF(入力シート!D166="","",入力シート!D166)</f>
        <v/>
      </c>
      <c r="BS51" s="432"/>
      <c r="BT51" s="432"/>
      <c r="BU51" s="432"/>
      <c r="BV51" s="432"/>
      <c r="BW51" s="432"/>
      <c r="BX51" s="432"/>
      <c r="BY51" s="432"/>
      <c r="BZ51" s="432"/>
      <c r="CA51" s="432"/>
      <c r="CB51" s="432"/>
      <c r="CC51" s="431">
        <f>IF(入力シート!D174="","",入力シート!D174)</f>
        <v>0</v>
      </c>
      <c r="CD51" s="432"/>
      <c r="CE51" s="432"/>
      <c r="CF51" s="432"/>
      <c r="CG51" s="432"/>
      <c r="CH51" s="432"/>
      <c r="CI51" s="432"/>
      <c r="CJ51" s="432"/>
      <c r="CK51" s="432"/>
      <c r="CL51" s="432"/>
      <c r="CM51" s="444"/>
      <c r="CY51" s="47"/>
      <c r="CZ51" s="47"/>
      <c r="DA51" s="29"/>
    </row>
    <row r="52" spans="1:105" ht="15" customHeight="1" x14ac:dyDescent="0.15">
      <c r="A52" s="426"/>
      <c r="B52" s="427"/>
      <c r="C52" s="427"/>
      <c r="D52" s="427"/>
      <c r="E52" s="427"/>
      <c r="F52" s="427"/>
      <c r="G52" s="427"/>
      <c r="H52" s="427"/>
      <c r="I52" s="427"/>
      <c r="J52" s="427"/>
      <c r="K52" s="427"/>
      <c r="L52" s="427"/>
      <c r="M52" s="427"/>
      <c r="N52" s="427"/>
      <c r="O52" s="427"/>
      <c r="P52" s="427"/>
      <c r="Q52" s="427"/>
      <c r="R52" s="427"/>
      <c r="S52" s="427"/>
      <c r="T52" s="427"/>
      <c r="U52" s="402"/>
      <c r="V52" s="403"/>
      <c r="W52" s="403"/>
      <c r="X52" s="403"/>
      <c r="Y52" s="403"/>
      <c r="Z52" s="403"/>
      <c r="AA52" s="403"/>
      <c r="AB52" s="403"/>
      <c r="AC52" s="403"/>
      <c r="AD52" s="403"/>
      <c r="AE52" s="403"/>
      <c r="AF52" s="404"/>
      <c r="AG52" s="378" t="s">
        <v>404</v>
      </c>
      <c r="AH52" s="378"/>
      <c r="AI52" s="378" t="e">
        <f>IF(入力シート!#REF!="","",入力シート!#REF!)</f>
        <v>#REF!</v>
      </c>
      <c r="AJ52" s="484"/>
      <c r="AK52" s="431" t="str">
        <f>IF(入力シート!$D140="","",入力シート!$D140)</f>
        <v/>
      </c>
      <c r="AL52" s="432"/>
      <c r="AM52" s="432"/>
      <c r="AN52" s="432"/>
      <c r="AO52" s="432"/>
      <c r="AP52" s="432"/>
      <c r="AQ52" s="432"/>
      <c r="AR52" s="432"/>
      <c r="AS52" s="432"/>
      <c r="AT52" s="432"/>
      <c r="AU52" s="433"/>
      <c r="AV52" s="431" t="str">
        <f>IF(入力シート!$D149="","",入力シート!$D149)</f>
        <v/>
      </c>
      <c r="AW52" s="432"/>
      <c r="AX52" s="432"/>
      <c r="AY52" s="432"/>
      <c r="AZ52" s="432"/>
      <c r="BA52" s="432"/>
      <c r="BB52" s="432"/>
      <c r="BC52" s="432"/>
      <c r="BD52" s="432"/>
      <c r="BE52" s="432"/>
      <c r="BF52" s="433"/>
      <c r="BG52" s="431" t="str">
        <f>IF(入力シート!$D158="","",入力シート!$D158)</f>
        <v/>
      </c>
      <c r="BH52" s="432"/>
      <c r="BI52" s="432"/>
      <c r="BJ52" s="432"/>
      <c r="BK52" s="432"/>
      <c r="BL52" s="432"/>
      <c r="BM52" s="432"/>
      <c r="BN52" s="432"/>
      <c r="BO52" s="432"/>
      <c r="BP52" s="432"/>
      <c r="BQ52" s="433"/>
      <c r="BR52" s="431" t="str">
        <f>IF(入力シート!D167="","",入力シート!D167)</f>
        <v/>
      </c>
      <c r="BS52" s="432"/>
      <c r="BT52" s="432"/>
      <c r="BU52" s="432"/>
      <c r="BV52" s="432"/>
      <c r="BW52" s="432"/>
      <c r="BX52" s="432"/>
      <c r="BY52" s="432"/>
      <c r="BZ52" s="432"/>
      <c r="CA52" s="432"/>
      <c r="CB52" s="432"/>
      <c r="CC52" s="431">
        <f>IF(入力シート!D175="","",入力シート!D175)</f>
        <v>0</v>
      </c>
      <c r="CD52" s="432"/>
      <c r="CE52" s="432"/>
      <c r="CF52" s="432"/>
      <c r="CG52" s="432"/>
      <c r="CH52" s="432"/>
      <c r="CI52" s="432"/>
      <c r="CJ52" s="432"/>
      <c r="CK52" s="432"/>
      <c r="CL52" s="432"/>
      <c r="CM52" s="444"/>
      <c r="CY52" s="47"/>
      <c r="CZ52" s="47"/>
      <c r="DA52" s="29"/>
    </row>
    <row r="53" spans="1:105" ht="15" customHeight="1" x14ac:dyDescent="0.15">
      <c r="A53" s="426"/>
      <c r="B53" s="427"/>
      <c r="C53" s="427"/>
      <c r="D53" s="427"/>
      <c r="E53" s="427"/>
      <c r="F53" s="427"/>
      <c r="G53" s="427"/>
      <c r="H53" s="427"/>
      <c r="I53" s="427"/>
      <c r="J53" s="427"/>
      <c r="K53" s="427"/>
      <c r="L53" s="427"/>
      <c r="M53" s="427"/>
      <c r="N53" s="427"/>
      <c r="O53" s="427"/>
      <c r="P53" s="427"/>
      <c r="Q53" s="427"/>
      <c r="R53" s="427"/>
      <c r="S53" s="427"/>
      <c r="T53" s="427"/>
      <c r="U53" s="399" t="s">
        <v>402</v>
      </c>
      <c r="V53" s="400"/>
      <c r="W53" s="400"/>
      <c r="X53" s="400"/>
      <c r="Y53" s="400"/>
      <c r="Z53" s="400"/>
      <c r="AA53" s="400"/>
      <c r="AB53" s="400"/>
      <c r="AC53" s="400"/>
      <c r="AD53" s="400"/>
      <c r="AE53" s="400"/>
      <c r="AF53" s="401"/>
      <c r="AG53" s="378" t="s">
        <v>403</v>
      </c>
      <c r="AH53" s="378"/>
      <c r="AI53" s="378" t="e">
        <f>IF(入力シート!#REF!="","",入力シート!#REF!)</f>
        <v>#REF!</v>
      </c>
      <c r="AJ53" s="484"/>
      <c r="AK53" s="431" t="str">
        <f>IF(入力シート!$D141="","",入力シート!$D141)</f>
        <v/>
      </c>
      <c r="AL53" s="432"/>
      <c r="AM53" s="432"/>
      <c r="AN53" s="432"/>
      <c r="AO53" s="432"/>
      <c r="AP53" s="432"/>
      <c r="AQ53" s="432"/>
      <c r="AR53" s="432"/>
      <c r="AS53" s="432"/>
      <c r="AT53" s="432"/>
      <c r="AU53" s="433"/>
      <c r="AV53" s="431" t="str">
        <f>IF(入力シート!$D150="","",入力シート!$D150)</f>
        <v/>
      </c>
      <c r="AW53" s="432"/>
      <c r="AX53" s="432"/>
      <c r="AY53" s="432"/>
      <c r="AZ53" s="432"/>
      <c r="BA53" s="432"/>
      <c r="BB53" s="432"/>
      <c r="BC53" s="432"/>
      <c r="BD53" s="432"/>
      <c r="BE53" s="432"/>
      <c r="BF53" s="433"/>
      <c r="BG53" s="431" t="str">
        <f>IF(入力シート!$D159="","",入力シート!$D159)</f>
        <v/>
      </c>
      <c r="BH53" s="432"/>
      <c r="BI53" s="432"/>
      <c r="BJ53" s="432"/>
      <c r="BK53" s="432"/>
      <c r="BL53" s="432"/>
      <c r="BM53" s="432"/>
      <c r="BN53" s="432"/>
      <c r="BO53" s="432"/>
      <c r="BP53" s="432"/>
      <c r="BQ53" s="433"/>
      <c r="BR53" s="431" t="str">
        <f>IF(入力シート!D168="","",入力シート!D168)</f>
        <v/>
      </c>
      <c r="BS53" s="432"/>
      <c r="BT53" s="432"/>
      <c r="BU53" s="432"/>
      <c r="BV53" s="432"/>
      <c r="BW53" s="432"/>
      <c r="BX53" s="432"/>
      <c r="BY53" s="432"/>
      <c r="BZ53" s="432"/>
      <c r="CA53" s="432"/>
      <c r="CB53" s="432"/>
      <c r="CC53" s="431">
        <f>IF(入力シート!D176="","",入力シート!D176)</f>
        <v>0</v>
      </c>
      <c r="CD53" s="432"/>
      <c r="CE53" s="432"/>
      <c r="CF53" s="432"/>
      <c r="CG53" s="432"/>
      <c r="CH53" s="432"/>
      <c r="CI53" s="432"/>
      <c r="CJ53" s="432"/>
      <c r="CK53" s="432"/>
      <c r="CL53" s="432"/>
      <c r="CM53" s="444"/>
      <c r="CY53" s="47"/>
      <c r="CZ53" s="47"/>
      <c r="DA53" s="29"/>
    </row>
    <row r="54" spans="1:105" ht="15" customHeight="1" x14ac:dyDescent="0.15">
      <c r="A54" s="426"/>
      <c r="B54" s="427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02"/>
      <c r="V54" s="403"/>
      <c r="W54" s="403"/>
      <c r="X54" s="403"/>
      <c r="Y54" s="403"/>
      <c r="Z54" s="403"/>
      <c r="AA54" s="403"/>
      <c r="AB54" s="403"/>
      <c r="AC54" s="403"/>
      <c r="AD54" s="403"/>
      <c r="AE54" s="403"/>
      <c r="AF54" s="404"/>
      <c r="AG54" s="378" t="s">
        <v>404</v>
      </c>
      <c r="AH54" s="378"/>
      <c r="AI54" s="378" t="e">
        <f>IF(入力シート!#REF!="","",入力シート!#REF!)</f>
        <v>#REF!</v>
      </c>
      <c r="AJ54" s="484"/>
      <c r="AK54" s="431" t="str">
        <f>IF(入力シート!$D142="","",入力シート!$D142)</f>
        <v/>
      </c>
      <c r="AL54" s="432"/>
      <c r="AM54" s="432"/>
      <c r="AN54" s="432"/>
      <c r="AO54" s="432"/>
      <c r="AP54" s="432"/>
      <c r="AQ54" s="432"/>
      <c r="AR54" s="432"/>
      <c r="AS54" s="432"/>
      <c r="AT54" s="432"/>
      <c r="AU54" s="433"/>
      <c r="AV54" s="431" t="str">
        <f>IF(入力シート!$D151="","",入力シート!$D151)</f>
        <v/>
      </c>
      <c r="AW54" s="432"/>
      <c r="AX54" s="432"/>
      <c r="AY54" s="432"/>
      <c r="AZ54" s="432"/>
      <c r="BA54" s="432"/>
      <c r="BB54" s="432"/>
      <c r="BC54" s="432"/>
      <c r="BD54" s="432"/>
      <c r="BE54" s="432"/>
      <c r="BF54" s="433"/>
      <c r="BG54" s="431" t="str">
        <f>IF(入力シート!$D160="","",入力シート!$D160)</f>
        <v/>
      </c>
      <c r="BH54" s="432"/>
      <c r="BI54" s="432"/>
      <c r="BJ54" s="432"/>
      <c r="BK54" s="432"/>
      <c r="BL54" s="432"/>
      <c r="BM54" s="432"/>
      <c r="BN54" s="432"/>
      <c r="BO54" s="432"/>
      <c r="BP54" s="432"/>
      <c r="BQ54" s="433"/>
      <c r="BR54" s="431" t="str">
        <f>IF(入力シート!D169="","",入力シート!D169)</f>
        <v/>
      </c>
      <c r="BS54" s="432"/>
      <c r="BT54" s="432"/>
      <c r="BU54" s="432"/>
      <c r="BV54" s="432"/>
      <c r="BW54" s="432"/>
      <c r="BX54" s="432"/>
      <c r="BY54" s="432"/>
      <c r="BZ54" s="432"/>
      <c r="CA54" s="432"/>
      <c r="CB54" s="432"/>
      <c r="CC54" s="431">
        <f>IF(入力シート!D177="","",入力シート!D177)</f>
        <v>0</v>
      </c>
      <c r="CD54" s="432"/>
      <c r="CE54" s="432"/>
      <c r="CF54" s="432"/>
      <c r="CG54" s="432"/>
      <c r="CH54" s="432"/>
      <c r="CI54" s="432"/>
      <c r="CJ54" s="432"/>
      <c r="CK54" s="432"/>
      <c r="CL54" s="432"/>
      <c r="CM54" s="444"/>
      <c r="CY54" s="47"/>
      <c r="CZ54" s="47"/>
      <c r="DA54" s="29"/>
    </row>
    <row r="55" spans="1:105" ht="15" customHeight="1" x14ac:dyDescent="0.15">
      <c r="A55" s="656" t="str">
        <f>IF(入力シート!$D134="有","①有　　　2 無",IF(入力シート!$D134="無","1 有　　　②無","1 有　　　2 無"))</f>
        <v>1 有　　　2 無</v>
      </c>
      <c r="B55" s="346"/>
      <c r="C55" s="346"/>
      <c r="D55" s="346"/>
      <c r="E55" s="346"/>
      <c r="F55" s="346"/>
      <c r="G55" s="346"/>
      <c r="H55" s="346"/>
      <c r="I55" s="346"/>
      <c r="J55" s="346"/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399" t="s">
        <v>52</v>
      </c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1"/>
      <c r="AG55" s="378" t="s">
        <v>403</v>
      </c>
      <c r="AH55" s="378"/>
      <c r="AI55" s="378" t="e">
        <f>IF(入力シート!#REF!="","",入力シート!#REF!)</f>
        <v>#REF!</v>
      </c>
      <c r="AJ55" s="484"/>
      <c r="AK55" s="431" t="str">
        <f>IF(入力シート!$D143="","",入力シート!$D143)</f>
        <v/>
      </c>
      <c r="AL55" s="432"/>
      <c r="AM55" s="432"/>
      <c r="AN55" s="432"/>
      <c r="AO55" s="432"/>
      <c r="AP55" s="432"/>
      <c r="AQ55" s="432"/>
      <c r="AR55" s="432"/>
      <c r="AS55" s="432"/>
      <c r="AT55" s="432"/>
      <c r="AU55" s="433"/>
      <c r="AV55" s="431" t="str">
        <f>IF(入力シート!$D152="","",入力シート!$D152)</f>
        <v/>
      </c>
      <c r="AW55" s="432"/>
      <c r="AX55" s="432"/>
      <c r="AY55" s="432"/>
      <c r="AZ55" s="432"/>
      <c r="BA55" s="432"/>
      <c r="BB55" s="432"/>
      <c r="BC55" s="432"/>
      <c r="BD55" s="432"/>
      <c r="BE55" s="432"/>
      <c r="BF55" s="433"/>
      <c r="BG55" s="431" t="str">
        <f>IF(入力シート!$D161="","",入力シート!$D161)</f>
        <v/>
      </c>
      <c r="BH55" s="432"/>
      <c r="BI55" s="432"/>
      <c r="BJ55" s="432"/>
      <c r="BK55" s="432"/>
      <c r="BL55" s="432"/>
      <c r="BM55" s="432"/>
      <c r="BN55" s="432"/>
      <c r="BO55" s="432"/>
      <c r="BP55" s="432"/>
      <c r="BQ55" s="433"/>
      <c r="BR55" s="431" t="str">
        <f>IF(入力シート!D170="","",入力シート!D170)</f>
        <v/>
      </c>
      <c r="BS55" s="432"/>
      <c r="BT55" s="432"/>
      <c r="BU55" s="432"/>
      <c r="BV55" s="432"/>
      <c r="BW55" s="432"/>
      <c r="BX55" s="432"/>
      <c r="BY55" s="432"/>
      <c r="BZ55" s="432"/>
      <c r="CA55" s="432"/>
      <c r="CB55" s="432"/>
      <c r="CC55" s="431">
        <f>IF(入力シート!D178="","",入力シート!D178)</f>
        <v>0</v>
      </c>
      <c r="CD55" s="432"/>
      <c r="CE55" s="432"/>
      <c r="CF55" s="432"/>
      <c r="CG55" s="432"/>
      <c r="CH55" s="432"/>
      <c r="CI55" s="432"/>
      <c r="CJ55" s="432"/>
      <c r="CK55" s="432"/>
      <c r="CL55" s="432"/>
      <c r="CM55" s="444"/>
      <c r="CY55" s="47"/>
      <c r="CZ55" s="47"/>
      <c r="DA55" s="29"/>
    </row>
    <row r="56" spans="1:105" ht="15" customHeight="1" thickBot="1" x14ac:dyDescent="0.2">
      <c r="A56" s="233"/>
      <c r="B56" s="234" t="s">
        <v>24</v>
      </c>
      <c r="C56" s="430" t="str">
        <f>IF(入力シート!$D135="","　　月　　日",入力シート!$D135)</f>
        <v>　　月　　日</v>
      </c>
      <c r="D56" s="430"/>
      <c r="E56" s="430"/>
      <c r="F56" s="430"/>
      <c r="G56" s="430"/>
      <c r="H56" s="430"/>
      <c r="I56" s="430"/>
      <c r="J56" s="430"/>
      <c r="K56" s="430"/>
      <c r="L56" s="430"/>
      <c r="M56" s="430"/>
      <c r="N56" s="234" t="s">
        <v>37</v>
      </c>
      <c r="O56" s="234"/>
      <c r="P56" s="234"/>
      <c r="Q56" s="234"/>
      <c r="R56" s="234"/>
      <c r="S56" s="234"/>
      <c r="T56" s="234"/>
      <c r="U56" s="658"/>
      <c r="V56" s="659"/>
      <c r="W56" s="659"/>
      <c r="X56" s="659"/>
      <c r="Y56" s="659"/>
      <c r="Z56" s="659"/>
      <c r="AA56" s="659"/>
      <c r="AB56" s="659"/>
      <c r="AC56" s="659"/>
      <c r="AD56" s="659"/>
      <c r="AE56" s="659"/>
      <c r="AF56" s="660"/>
      <c r="AG56" s="485" t="s">
        <v>404</v>
      </c>
      <c r="AH56" s="485"/>
      <c r="AI56" s="485" t="e">
        <f>IF(入力シート!#REF!="","",入力シート!#REF!)</f>
        <v>#REF!</v>
      </c>
      <c r="AJ56" s="486"/>
      <c r="AK56" s="434" t="str">
        <f>IF(入力シート!$D144="","",入力シート!$D144)</f>
        <v/>
      </c>
      <c r="AL56" s="435"/>
      <c r="AM56" s="435"/>
      <c r="AN56" s="435"/>
      <c r="AO56" s="435"/>
      <c r="AP56" s="435"/>
      <c r="AQ56" s="435"/>
      <c r="AR56" s="435"/>
      <c r="AS56" s="435"/>
      <c r="AT56" s="435"/>
      <c r="AU56" s="436"/>
      <c r="AV56" s="434" t="str">
        <f>IF(入力シート!$D153="","",入力シート!$D153)</f>
        <v/>
      </c>
      <c r="AW56" s="435"/>
      <c r="AX56" s="435"/>
      <c r="AY56" s="435"/>
      <c r="AZ56" s="435"/>
      <c r="BA56" s="435"/>
      <c r="BB56" s="435"/>
      <c r="BC56" s="435"/>
      <c r="BD56" s="435"/>
      <c r="BE56" s="435"/>
      <c r="BF56" s="436"/>
      <c r="BG56" s="434" t="str">
        <f>IF(入力シート!$D162="","",入力シート!$D162)</f>
        <v/>
      </c>
      <c r="BH56" s="435"/>
      <c r="BI56" s="435"/>
      <c r="BJ56" s="435"/>
      <c r="BK56" s="435"/>
      <c r="BL56" s="435"/>
      <c r="BM56" s="435"/>
      <c r="BN56" s="435"/>
      <c r="BO56" s="435"/>
      <c r="BP56" s="435"/>
      <c r="BQ56" s="436"/>
      <c r="BR56" s="434" t="str">
        <f>IF(入力シート!D171="","",入力シート!D171)</f>
        <v/>
      </c>
      <c r="BS56" s="435"/>
      <c r="BT56" s="435"/>
      <c r="BU56" s="435"/>
      <c r="BV56" s="435"/>
      <c r="BW56" s="435"/>
      <c r="BX56" s="435"/>
      <c r="BY56" s="435"/>
      <c r="BZ56" s="435"/>
      <c r="CA56" s="435"/>
      <c r="CB56" s="435"/>
      <c r="CC56" s="434">
        <f>IF(入力シート!D179="","",入力シート!D179)</f>
        <v>0</v>
      </c>
      <c r="CD56" s="435"/>
      <c r="CE56" s="435"/>
      <c r="CF56" s="435"/>
      <c r="CG56" s="435"/>
      <c r="CH56" s="435"/>
      <c r="CI56" s="435"/>
      <c r="CJ56" s="435"/>
      <c r="CK56" s="435"/>
      <c r="CL56" s="435"/>
      <c r="CM56" s="655"/>
      <c r="CY56" s="47"/>
      <c r="CZ56" s="47"/>
      <c r="DA56" s="29"/>
    </row>
    <row r="57" spans="1:105" ht="3" customHeight="1" x14ac:dyDescent="0.15">
      <c r="A57" s="29"/>
      <c r="B57" s="29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29"/>
      <c r="O57" s="29"/>
      <c r="P57" s="29"/>
      <c r="Q57" s="29"/>
      <c r="R57" s="29"/>
      <c r="S57" s="29"/>
      <c r="T57" s="29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27"/>
      <c r="BM57" s="27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66"/>
      <c r="BZ57" s="66"/>
      <c r="CA57" s="66"/>
      <c r="CB57" s="66"/>
      <c r="CC57" s="57"/>
      <c r="CD57" s="57"/>
      <c r="CE57" s="57"/>
      <c r="CF57" s="57"/>
      <c r="CG57" s="57"/>
      <c r="CH57" s="57"/>
      <c r="CI57" s="57"/>
      <c r="CJ57" s="57"/>
      <c r="CK57" s="27"/>
      <c r="CL57" s="27"/>
      <c r="CM57" s="27"/>
      <c r="CY57" s="29"/>
      <c r="CZ57" s="47"/>
      <c r="DA57" s="29"/>
    </row>
    <row r="58" spans="1:105" ht="7.5" customHeight="1" thickBot="1" x14ac:dyDescent="0.2">
      <c r="A58" s="657"/>
      <c r="B58" s="657"/>
      <c r="C58" s="657"/>
      <c r="D58" s="657"/>
      <c r="E58" s="657"/>
      <c r="F58" s="657"/>
      <c r="G58" s="657"/>
      <c r="H58" s="657"/>
      <c r="I58" s="657"/>
      <c r="J58" s="657"/>
      <c r="K58" s="657"/>
      <c r="L58" s="657"/>
      <c r="M58" s="657"/>
      <c r="N58" s="657"/>
      <c r="O58" s="657"/>
      <c r="P58" s="657"/>
      <c r="Q58" s="657"/>
      <c r="R58" s="657"/>
      <c r="S58" s="657"/>
      <c r="T58" s="657"/>
      <c r="U58" s="657"/>
      <c r="V58" s="657"/>
      <c r="W58" s="657"/>
      <c r="X58" s="657"/>
      <c r="Y58" s="657"/>
      <c r="Z58" s="657"/>
      <c r="AA58" s="657"/>
      <c r="AB58" s="657"/>
      <c r="AC58" s="657"/>
      <c r="AD58" s="657"/>
      <c r="AE58" s="657"/>
      <c r="AF58" s="657"/>
      <c r="AG58" s="657"/>
      <c r="AH58" s="657"/>
      <c r="AI58" s="657"/>
      <c r="AJ58" s="657"/>
      <c r="AK58" s="657"/>
      <c r="AL58" s="657"/>
      <c r="AM58" s="657"/>
      <c r="AN58" s="657"/>
      <c r="AO58" s="657"/>
      <c r="AP58" s="657"/>
      <c r="AQ58" s="657"/>
      <c r="AR58" s="657"/>
      <c r="AS58" s="657"/>
      <c r="AT58" s="657"/>
      <c r="AU58" s="657"/>
      <c r="AV58" s="657"/>
      <c r="AW58" s="657"/>
      <c r="AX58" s="657"/>
      <c r="AY58" s="657"/>
      <c r="AZ58" s="657"/>
      <c r="BA58" s="657"/>
      <c r="BB58" s="657"/>
      <c r="BC58" s="657"/>
      <c r="BD58" s="657"/>
      <c r="BE58" s="657"/>
      <c r="BF58" s="657"/>
      <c r="BG58" s="657"/>
      <c r="BH58" s="657"/>
      <c r="BI58" s="657"/>
      <c r="BJ58" s="657"/>
      <c r="BK58" s="657"/>
      <c r="BL58" s="657"/>
      <c r="BM58" s="657"/>
      <c r="BN58" s="657"/>
      <c r="BO58" s="657"/>
      <c r="BP58" s="657"/>
      <c r="BQ58" s="657"/>
      <c r="BR58" s="657"/>
      <c r="BS58" s="657"/>
      <c r="BT58" s="657"/>
      <c r="BU58" s="657"/>
      <c r="BV58" s="657"/>
      <c r="BW58" s="657"/>
      <c r="BX58" s="657"/>
      <c r="BY58" s="657"/>
      <c r="BZ58" s="657"/>
      <c r="CA58" s="657"/>
      <c r="CB58" s="657"/>
      <c r="CC58" s="657"/>
      <c r="CD58" s="657"/>
      <c r="CE58" s="657"/>
      <c r="CF58" s="657"/>
      <c r="CG58" s="657"/>
      <c r="CH58" s="657"/>
      <c r="CI58" s="657"/>
      <c r="CJ58" s="657"/>
      <c r="CK58" s="657"/>
      <c r="CL58" s="657"/>
      <c r="CM58" s="657"/>
      <c r="CY58" s="29"/>
      <c r="CZ58" s="29"/>
      <c r="DA58" s="29"/>
    </row>
    <row r="59" spans="1:105" ht="14.25" customHeight="1" x14ac:dyDescent="0.15">
      <c r="A59" s="492" t="s">
        <v>406</v>
      </c>
      <c r="B59" s="493"/>
      <c r="C59" s="493"/>
      <c r="D59" s="493"/>
      <c r="E59" s="493"/>
      <c r="F59" s="493"/>
      <c r="G59" s="493"/>
      <c r="H59" s="493"/>
      <c r="I59" s="493"/>
      <c r="J59" s="493"/>
      <c r="K59" s="493"/>
      <c r="L59" s="493"/>
      <c r="M59" s="493"/>
      <c r="N59" s="493"/>
      <c r="O59" s="493"/>
      <c r="P59" s="493"/>
      <c r="Q59" s="493"/>
      <c r="R59" s="493"/>
      <c r="S59" s="493"/>
      <c r="T59" s="494"/>
      <c r="U59" s="235"/>
      <c r="V59" s="437">
        <f>IF(入力シート!$D181="有","①",1)</f>
        <v>1</v>
      </c>
      <c r="W59" s="437"/>
      <c r="X59" s="197" t="s">
        <v>302</v>
      </c>
      <c r="Y59" s="197"/>
      <c r="Z59" s="197"/>
      <c r="AA59" s="197"/>
      <c r="AB59" s="197"/>
      <c r="AC59" s="437">
        <f>IF(入力シート!$D182="有","②",2)</f>
        <v>2</v>
      </c>
      <c r="AD59" s="437"/>
      <c r="AE59" s="197" t="s">
        <v>303</v>
      </c>
      <c r="AF59" s="197"/>
      <c r="AG59" s="236"/>
      <c r="AH59" s="236"/>
      <c r="AI59" s="236"/>
      <c r="AJ59" s="437">
        <f>IF(入力シート!$D183="有","③",3)</f>
        <v>3</v>
      </c>
      <c r="AK59" s="437"/>
      <c r="AL59" s="197" t="s">
        <v>304</v>
      </c>
      <c r="AM59" s="197"/>
      <c r="AN59" s="236"/>
      <c r="AO59" s="197"/>
      <c r="AP59" s="197"/>
      <c r="AQ59" s="437">
        <f>IF(入力シート!$D184="有","④",4)</f>
        <v>4</v>
      </c>
      <c r="AR59" s="437"/>
      <c r="AS59" s="236" t="s">
        <v>305</v>
      </c>
      <c r="AT59" s="236"/>
      <c r="AU59" s="236"/>
      <c r="AV59" s="197"/>
      <c r="AW59" s="197"/>
      <c r="AX59" s="197"/>
      <c r="AY59" s="437">
        <f>IF(入力シート!$D185="有","⑤",5)</f>
        <v>5</v>
      </c>
      <c r="AZ59" s="437"/>
      <c r="BA59" s="236" t="s">
        <v>306</v>
      </c>
      <c r="BB59" s="236"/>
      <c r="BC59" s="236"/>
      <c r="BD59" s="236"/>
      <c r="BE59" s="236"/>
      <c r="BF59" s="236"/>
      <c r="BG59" s="236"/>
      <c r="BH59" s="236"/>
      <c r="BI59" s="236"/>
      <c r="BJ59" s="236"/>
      <c r="BK59" s="236"/>
      <c r="BL59" s="236"/>
      <c r="BM59" s="236"/>
      <c r="BN59" s="236"/>
      <c r="BO59" s="236"/>
      <c r="BP59" s="437">
        <f>IF(入力シート!$D186="有","⑥",6)</f>
        <v>6</v>
      </c>
      <c r="BQ59" s="437"/>
      <c r="BR59" s="197" t="s">
        <v>307</v>
      </c>
      <c r="BS59" s="236"/>
      <c r="BT59" s="236"/>
      <c r="BU59" s="236"/>
      <c r="BV59" s="236"/>
      <c r="BW59" s="236"/>
      <c r="BX59" s="236"/>
      <c r="BY59" s="236"/>
      <c r="BZ59" s="236"/>
      <c r="CA59" s="236"/>
      <c r="CB59" s="236"/>
      <c r="CC59" s="236"/>
      <c r="CD59" s="236"/>
      <c r="CE59" s="235"/>
      <c r="CF59" s="235"/>
      <c r="CG59" s="235"/>
      <c r="CH59" s="235"/>
      <c r="CI59" s="235"/>
      <c r="CJ59" s="235"/>
      <c r="CK59" s="235"/>
      <c r="CL59" s="235"/>
      <c r="CM59" s="237"/>
      <c r="CY59" s="29"/>
      <c r="CZ59" s="29"/>
      <c r="DA59" s="29"/>
    </row>
    <row r="60" spans="1:105" ht="14.25" customHeight="1" x14ac:dyDescent="0.15">
      <c r="A60" s="461"/>
      <c r="B60" s="462"/>
      <c r="C60" s="462"/>
      <c r="D60" s="462"/>
      <c r="E60" s="462"/>
      <c r="F60" s="462"/>
      <c r="G60" s="462"/>
      <c r="H60" s="462"/>
      <c r="I60" s="462"/>
      <c r="J60" s="462"/>
      <c r="K60" s="462"/>
      <c r="L60" s="462"/>
      <c r="M60" s="462"/>
      <c r="N60" s="462"/>
      <c r="O60" s="462"/>
      <c r="P60" s="462"/>
      <c r="Q60" s="462"/>
      <c r="R60" s="462"/>
      <c r="S60" s="462"/>
      <c r="T60" s="463"/>
      <c r="U60" s="238"/>
      <c r="V60" s="509">
        <f>IF(入力シート!$D187="有","⑦",7)</f>
        <v>7</v>
      </c>
      <c r="W60" s="509"/>
      <c r="X60" s="239" t="s">
        <v>308</v>
      </c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40"/>
      <c r="AJ60" s="240"/>
      <c r="AK60" s="240"/>
      <c r="AL60" s="239"/>
      <c r="AM60" s="239"/>
      <c r="AN60" s="239"/>
      <c r="AO60" s="239"/>
      <c r="AP60" s="239"/>
      <c r="AQ60" s="239"/>
      <c r="AR60" s="239"/>
      <c r="AS60" s="239"/>
      <c r="AT60" s="240"/>
      <c r="AU60" s="240"/>
      <c r="AV60" s="240"/>
      <c r="AW60" s="240"/>
      <c r="AX60" s="240"/>
      <c r="AY60" s="240"/>
      <c r="AZ60" s="240"/>
      <c r="BA60" s="240"/>
      <c r="BB60" s="240"/>
      <c r="BC60" s="240"/>
      <c r="BD60" s="241"/>
      <c r="BE60" s="241"/>
      <c r="BF60" s="241"/>
      <c r="BG60" s="241"/>
      <c r="BH60" s="241"/>
      <c r="BI60" s="241"/>
      <c r="BJ60" s="241"/>
      <c r="BK60" s="241"/>
      <c r="BL60" s="241"/>
      <c r="BM60" s="241"/>
      <c r="BN60" s="241"/>
      <c r="BO60" s="241"/>
      <c r="BP60" s="241"/>
      <c r="BQ60" s="240"/>
      <c r="BR60" s="240"/>
      <c r="BS60" s="509">
        <f>IF(入力シート!$D188="",8,"⑧")</f>
        <v>8</v>
      </c>
      <c r="BT60" s="509"/>
      <c r="BU60" s="239" t="s">
        <v>26</v>
      </c>
      <c r="BV60" s="239"/>
      <c r="BW60" s="239"/>
      <c r="BX60" s="239"/>
      <c r="BY60" s="239"/>
      <c r="BZ60" s="240"/>
      <c r="CA60" s="240"/>
      <c r="CB60" s="448" t="str">
        <f>IF(入力シート!$D188="","",入力シート!D188)</f>
        <v/>
      </c>
      <c r="CC60" s="448"/>
      <c r="CD60" s="448"/>
      <c r="CE60" s="448"/>
      <c r="CF60" s="448"/>
      <c r="CG60" s="448"/>
      <c r="CH60" s="448"/>
      <c r="CI60" s="448"/>
      <c r="CJ60" s="448"/>
      <c r="CK60" s="448"/>
      <c r="CL60" s="242" t="s">
        <v>22</v>
      </c>
      <c r="CM60" s="191"/>
      <c r="CY60" s="29"/>
      <c r="CZ60" s="29"/>
      <c r="DA60" s="29"/>
    </row>
    <row r="61" spans="1:105" ht="14.25" customHeight="1" x14ac:dyDescent="0.15">
      <c r="A61" s="461"/>
      <c r="B61" s="462"/>
      <c r="C61" s="462"/>
      <c r="D61" s="462"/>
      <c r="E61" s="462"/>
      <c r="F61" s="462"/>
      <c r="G61" s="462"/>
      <c r="H61" s="462"/>
      <c r="I61" s="462"/>
      <c r="J61" s="462"/>
      <c r="K61" s="462"/>
      <c r="L61" s="462"/>
      <c r="M61" s="462"/>
      <c r="N61" s="462"/>
      <c r="O61" s="462"/>
      <c r="P61" s="462"/>
      <c r="Q61" s="462"/>
      <c r="R61" s="462"/>
      <c r="S61" s="462"/>
      <c r="T61" s="463"/>
      <c r="U61" s="243" t="s">
        <v>407</v>
      </c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5"/>
      <c r="AK61" s="246" t="s">
        <v>408</v>
      </c>
      <c r="AL61" s="245"/>
      <c r="AM61" s="244"/>
      <c r="AN61" s="244"/>
      <c r="AO61" s="244"/>
      <c r="AP61" s="244"/>
      <c r="AQ61" s="245"/>
      <c r="AR61" s="245"/>
      <c r="AS61" s="245"/>
      <c r="AT61" s="245"/>
      <c r="AU61" s="245"/>
      <c r="AV61" s="244"/>
      <c r="AW61" s="244"/>
      <c r="AX61" s="351" t="str">
        <f>IF(入力シート!$D189="","",入力シート!$D189)</f>
        <v/>
      </c>
      <c r="AY61" s="351"/>
      <c r="AZ61" s="351"/>
      <c r="BA61" s="351"/>
      <c r="BB61" s="351"/>
      <c r="BC61" s="351"/>
      <c r="BD61" s="246" t="s">
        <v>410</v>
      </c>
      <c r="BE61" s="244"/>
      <c r="BF61" s="244"/>
      <c r="BG61" s="244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351" t="str">
        <f>IF(入力シート!$D190="","",入力シート!$D190)</f>
        <v/>
      </c>
      <c r="BY61" s="351"/>
      <c r="BZ61" s="351"/>
      <c r="CA61" s="351"/>
      <c r="CB61" s="351"/>
      <c r="CC61" s="351"/>
      <c r="CD61" s="245" t="s">
        <v>409</v>
      </c>
      <c r="CE61" s="244"/>
      <c r="CF61" s="244"/>
      <c r="CG61" s="244"/>
      <c r="CH61" s="244"/>
      <c r="CI61" s="244"/>
      <c r="CJ61" s="244"/>
      <c r="CK61" s="244"/>
      <c r="CL61" s="244"/>
      <c r="CM61" s="247"/>
      <c r="CY61" s="29"/>
      <c r="CZ61" s="29"/>
      <c r="DA61" s="29"/>
    </row>
    <row r="62" spans="1:105" ht="14.25" customHeight="1" x14ac:dyDescent="0.15">
      <c r="A62" s="461"/>
      <c r="B62" s="462"/>
      <c r="C62" s="462"/>
      <c r="D62" s="462"/>
      <c r="E62" s="462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  <c r="S62" s="462"/>
      <c r="T62" s="463"/>
      <c r="U62" s="248" t="s">
        <v>411</v>
      </c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477">
        <f>IF(入力シート!$D191="",1,"①")</f>
        <v>1</v>
      </c>
      <c r="AG62" s="477"/>
      <c r="AH62" s="249" t="s">
        <v>412</v>
      </c>
      <c r="AI62" s="250"/>
      <c r="AJ62" s="31"/>
      <c r="AK62" s="31"/>
      <c r="AL62" s="31"/>
      <c r="AM62" s="31"/>
      <c r="AN62" s="31"/>
      <c r="AO62" s="31"/>
      <c r="AP62" s="31"/>
      <c r="AQ62" s="190"/>
      <c r="AR62" s="346" t="str">
        <f>IF(入力シート!$D191="","",入力シート!$D191)</f>
        <v/>
      </c>
      <c r="AS62" s="346"/>
      <c r="AT62" s="346"/>
      <c r="AU62" s="346"/>
      <c r="AV62" s="346"/>
      <c r="AW62" s="200" t="s">
        <v>413</v>
      </c>
      <c r="AX62" s="190"/>
      <c r="AY62" s="190"/>
      <c r="AZ62" s="190"/>
      <c r="BA62" s="190"/>
      <c r="BB62" s="346">
        <f>IF(入力シート!$D192="",2,"②")</f>
        <v>2</v>
      </c>
      <c r="BC62" s="346"/>
      <c r="BD62" s="31" t="s">
        <v>414</v>
      </c>
      <c r="BE62" s="31"/>
      <c r="BF62" s="31"/>
      <c r="BG62" s="31"/>
      <c r="BH62" s="31"/>
      <c r="BI62" s="250"/>
      <c r="BJ62" s="190"/>
      <c r="BK62" s="190"/>
      <c r="BL62" s="190"/>
      <c r="BM62" s="346" t="str">
        <f>IF(入力シート!$D192="","",入力シート!$D192)</f>
        <v/>
      </c>
      <c r="BN62" s="346"/>
      <c r="BO62" s="346"/>
      <c r="BP62" s="346"/>
      <c r="BQ62" s="346"/>
      <c r="BR62" s="200" t="s">
        <v>413</v>
      </c>
      <c r="BS62" s="190"/>
      <c r="BT62" s="190"/>
      <c r="BU62" s="190"/>
      <c r="BV62" s="346">
        <f>IF(入力シート!$D193="",3,"③")</f>
        <v>3</v>
      </c>
      <c r="BW62" s="346"/>
      <c r="BX62" s="31" t="s">
        <v>415</v>
      </c>
      <c r="BY62" s="190"/>
      <c r="BZ62" s="31"/>
      <c r="CA62" s="31"/>
      <c r="CB62" s="31"/>
      <c r="CC62" s="31"/>
      <c r="CD62" s="190"/>
      <c r="CE62" s="346" t="str">
        <f>IF(入力シート!$D193="","",入力シート!$D193)</f>
        <v/>
      </c>
      <c r="CF62" s="346"/>
      <c r="CG62" s="346"/>
      <c r="CH62" s="346"/>
      <c r="CI62" s="346"/>
      <c r="CJ62" s="251" t="s">
        <v>413</v>
      </c>
      <c r="CK62" s="31"/>
      <c r="CL62" s="31"/>
      <c r="CM62" s="204"/>
      <c r="CY62" s="29"/>
      <c r="CZ62" s="29"/>
      <c r="DA62" s="29"/>
    </row>
    <row r="63" spans="1:105" ht="14.25" customHeight="1" x14ac:dyDescent="0.15">
      <c r="A63" s="490" t="str">
        <f>IF(入力シート!$D180="有","①有　　2 無",IF(入力シート!$D180="無","1 有　　②無","1 有　　2 無"))</f>
        <v>1 有　　2 無</v>
      </c>
      <c r="B63" s="476"/>
      <c r="C63" s="476"/>
      <c r="D63" s="476"/>
      <c r="E63" s="476"/>
      <c r="F63" s="476"/>
      <c r="G63" s="476"/>
      <c r="H63" s="476"/>
      <c r="I63" s="476"/>
      <c r="J63" s="476"/>
      <c r="K63" s="476"/>
      <c r="L63" s="476"/>
      <c r="M63" s="476"/>
      <c r="N63" s="476"/>
      <c r="O63" s="476"/>
      <c r="P63" s="476"/>
      <c r="Q63" s="476"/>
      <c r="R63" s="476"/>
      <c r="S63" s="476"/>
      <c r="T63" s="491"/>
      <c r="U63" s="252"/>
      <c r="V63" s="447">
        <f>IF(入力シート!$D194="",4,"④")</f>
        <v>4</v>
      </c>
      <c r="W63" s="447"/>
      <c r="X63" s="203" t="s">
        <v>416</v>
      </c>
      <c r="Y63" s="202"/>
      <c r="Z63" s="202"/>
      <c r="AA63" s="202"/>
      <c r="AB63" s="202"/>
      <c r="AC63" s="346" t="str">
        <f>IF(入力シート!$D194="","",入力シート!$D194)</f>
        <v/>
      </c>
      <c r="AD63" s="346"/>
      <c r="AE63" s="346"/>
      <c r="AF63" s="346"/>
      <c r="AG63" s="346"/>
      <c r="AH63" s="222" t="s">
        <v>413</v>
      </c>
      <c r="AI63" s="203"/>
      <c r="AJ63" s="203"/>
      <c r="AK63" s="203"/>
      <c r="AL63" s="347">
        <f>IF(入力シート!$D195="",5,"⑤")</f>
        <v>5</v>
      </c>
      <c r="AM63" s="347"/>
      <c r="AN63" s="202" t="s">
        <v>417</v>
      </c>
      <c r="AO63" s="202"/>
      <c r="AP63" s="203"/>
      <c r="AQ63" s="203"/>
      <c r="AR63" s="203"/>
      <c r="AS63" s="203"/>
      <c r="AT63" s="190"/>
      <c r="AU63" s="190"/>
      <c r="AV63" s="31"/>
      <c r="AW63" s="202"/>
      <c r="AX63" s="202"/>
      <c r="AY63" s="202"/>
      <c r="AZ63" s="203"/>
      <c r="BA63" s="203"/>
      <c r="BB63" s="203"/>
      <c r="BC63" s="203"/>
      <c r="BD63" s="346" t="str">
        <f>IF(入力シート!$D195="","",入力シート!$D195)</f>
        <v/>
      </c>
      <c r="BE63" s="346"/>
      <c r="BF63" s="346"/>
      <c r="BG63" s="346"/>
      <c r="BH63" s="346"/>
      <c r="BI63" s="301" t="s">
        <v>413</v>
      </c>
      <c r="BJ63" s="203"/>
      <c r="BK63" s="203"/>
      <c r="BL63" s="203"/>
      <c r="BM63" s="347">
        <f>IF(入力シート!$D196="",6,"⑥")</f>
        <v>6</v>
      </c>
      <c r="BN63" s="347"/>
      <c r="BO63" s="202" t="s">
        <v>26</v>
      </c>
      <c r="BP63" s="203"/>
      <c r="BQ63" s="202"/>
      <c r="BR63" s="202"/>
      <c r="BS63" s="202"/>
      <c r="BT63" s="203"/>
      <c r="BU63" s="203"/>
      <c r="BV63" s="447" t="str">
        <f>IF(入力シート!$D196="","",入力シート!$D196)</f>
        <v/>
      </c>
      <c r="BW63" s="447"/>
      <c r="BX63" s="447"/>
      <c r="BY63" s="447"/>
      <c r="BZ63" s="447"/>
      <c r="CA63" s="447"/>
      <c r="CB63" s="447"/>
      <c r="CC63" s="203" t="s">
        <v>418</v>
      </c>
      <c r="CD63" s="203"/>
      <c r="CE63" s="347" t="str">
        <f>IF(入力シート!$D197="","",入力シート!$D197)</f>
        <v/>
      </c>
      <c r="CF63" s="347"/>
      <c r="CG63" s="347"/>
      <c r="CH63" s="347"/>
      <c r="CI63" s="347"/>
      <c r="CJ63" s="222" t="s">
        <v>413</v>
      </c>
      <c r="CK63" s="203"/>
      <c r="CL63" s="203"/>
      <c r="CM63" s="219"/>
      <c r="CN63" s="29"/>
      <c r="CY63" s="29"/>
      <c r="CZ63" s="29"/>
      <c r="DA63" s="29"/>
    </row>
    <row r="64" spans="1:105" ht="14.25" customHeight="1" x14ac:dyDescent="0.15">
      <c r="A64" s="500" t="s">
        <v>419</v>
      </c>
      <c r="B64" s="501"/>
      <c r="C64" s="501"/>
      <c r="D64" s="501"/>
      <c r="E64" s="501"/>
      <c r="F64" s="501"/>
      <c r="G64" s="501"/>
      <c r="H64" s="501"/>
      <c r="I64" s="501"/>
      <c r="J64" s="501"/>
      <c r="K64" s="501"/>
      <c r="L64" s="501"/>
      <c r="M64" s="501"/>
      <c r="N64" s="501"/>
      <c r="O64" s="501"/>
      <c r="P64" s="501"/>
      <c r="Q64" s="501"/>
      <c r="R64" s="501"/>
      <c r="S64" s="501"/>
      <c r="T64" s="520"/>
      <c r="U64" s="455" t="str">
        <f>IF(入力シート!$D198="","",入力シート!$D198)</f>
        <v/>
      </c>
      <c r="V64" s="456"/>
      <c r="W64" s="456"/>
      <c r="X64" s="456"/>
      <c r="Y64" s="456"/>
      <c r="Z64" s="456"/>
      <c r="AA64" s="456"/>
      <c r="AB64" s="456"/>
      <c r="AC64" s="456"/>
      <c r="AD64" s="456"/>
      <c r="AE64" s="456"/>
      <c r="AF64" s="456"/>
      <c r="AG64" s="456"/>
      <c r="AH64" s="457"/>
      <c r="AI64" s="455" t="str">
        <f>IF(入力シート!$D199="","",入力シート!$D199)</f>
        <v/>
      </c>
      <c r="AJ64" s="456"/>
      <c r="AK64" s="456"/>
      <c r="AL64" s="456"/>
      <c r="AM64" s="456"/>
      <c r="AN64" s="456"/>
      <c r="AO64" s="456"/>
      <c r="AP64" s="456"/>
      <c r="AQ64" s="456"/>
      <c r="AR64" s="456"/>
      <c r="AS64" s="456"/>
      <c r="AT64" s="253" t="s">
        <v>421</v>
      </c>
      <c r="AU64" s="253"/>
      <c r="AV64" s="254"/>
      <c r="AW64" s="517" t="s">
        <v>420</v>
      </c>
      <c r="AX64" s="488"/>
      <c r="AY64" s="488"/>
      <c r="AZ64" s="488"/>
      <c r="BA64" s="488"/>
      <c r="BB64" s="488"/>
      <c r="BC64" s="488"/>
      <c r="BD64" s="488"/>
      <c r="BE64" s="488"/>
      <c r="BF64" s="488"/>
      <c r="BG64" s="488"/>
      <c r="BH64" s="488"/>
      <c r="BI64" s="488"/>
      <c r="BJ64" s="488"/>
      <c r="BK64" s="489"/>
      <c r="BL64" s="455" t="str">
        <f>IF(入力シート!$D206="","",入力シート!$D206)</f>
        <v/>
      </c>
      <c r="BM64" s="456"/>
      <c r="BN64" s="456"/>
      <c r="BO64" s="456"/>
      <c r="BP64" s="456"/>
      <c r="BQ64" s="456"/>
      <c r="BR64" s="456"/>
      <c r="BS64" s="456"/>
      <c r="BT64" s="456"/>
      <c r="BU64" s="456"/>
      <c r="BV64" s="456"/>
      <c r="BW64" s="456"/>
      <c r="BX64" s="456"/>
      <c r="BY64" s="457"/>
      <c r="BZ64" s="455" t="str">
        <f>IF(入力シート!$D207="","",入力シート!$D207)</f>
        <v/>
      </c>
      <c r="CA64" s="456"/>
      <c r="CB64" s="456"/>
      <c r="CC64" s="456"/>
      <c r="CD64" s="456"/>
      <c r="CE64" s="456"/>
      <c r="CF64" s="456"/>
      <c r="CG64" s="456"/>
      <c r="CH64" s="456"/>
      <c r="CI64" s="456"/>
      <c r="CJ64" s="456"/>
      <c r="CK64" s="253" t="s">
        <v>421</v>
      </c>
      <c r="CL64" s="253"/>
      <c r="CM64" s="256"/>
      <c r="CN64" s="29"/>
      <c r="CY64" s="29"/>
      <c r="CZ64" s="29"/>
      <c r="DA64" s="29"/>
    </row>
    <row r="65" spans="1:105" ht="14.25" customHeight="1" x14ac:dyDescent="0.15">
      <c r="A65" s="502"/>
      <c r="B65" s="503"/>
      <c r="C65" s="503"/>
      <c r="D65" s="503"/>
      <c r="E65" s="503"/>
      <c r="F65" s="503"/>
      <c r="G65" s="503"/>
      <c r="H65" s="503"/>
      <c r="I65" s="503"/>
      <c r="J65" s="503"/>
      <c r="K65" s="503"/>
      <c r="L65" s="503"/>
      <c r="M65" s="503"/>
      <c r="N65" s="503"/>
      <c r="O65" s="503"/>
      <c r="P65" s="503"/>
      <c r="Q65" s="503"/>
      <c r="R65" s="503"/>
      <c r="S65" s="503"/>
      <c r="T65" s="521"/>
      <c r="U65" s="412" t="str">
        <f>IF(入力シート!$D200="","",入力シート!$D200)</f>
        <v/>
      </c>
      <c r="V65" s="413"/>
      <c r="W65" s="413"/>
      <c r="X65" s="413"/>
      <c r="Y65" s="413"/>
      <c r="Z65" s="413"/>
      <c r="AA65" s="413"/>
      <c r="AB65" s="413"/>
      <c r="AC65" s="413"/>
      <c r="AD65" s="413"/>
      <c r="AE65" s="413"/>
      <c r="AF65" s="413"/>
      <c r="AG65" s="413"/>
      <c r="AH65" s="414"/>
      <c r="AI65" s="412" t="str">
        <f>IF(入力シート!$D201="","",入力シート!$D201)</f>
        <v/>
      </c>
      <c r="AJ65" s="413"/>
      <c r="AK65" s="413"/>
      <c r="AL65" s="413"/>
      <c r="AM65" s="413"/>
      <c r="AN65" s="413"/>
      <c r="AO65" s="413"/>
      <c r="AP65" s="413"/>
      <c r="AQ65" s="413"/>
      <c r="AR65" s="413"/>
      <c r="AS65" s="413"/>
      <c r="AT65" s="245" t="s">
        <v>421</v>
      </c>
      <c r="AU65" s="245"/>
      <c r="AV65" s="255"/>
      <c r="AW65" s="523"/>
      <c r="AX65" s="524"/>
      <c r="AY65" s="524"/>
      <c r="AZ65" s="524"/>
      <c r="BA65" s="524"/>
      <c r="BB65" s="524"/>
      <c r="BC65" s="524"/>
      <c r="BD65" s="524"/>
      <c r="BE65" s="524"/>
      <c r="BF65" s="524"/>
      <c r="BG65" s="524"/>
      <c r="BH65" s="524"/>
      <c r="BI65" s="524"/>
      <c r="BJ65" s="524"/>
      <c r="BK65" s="525"/>
      <c r="BL65" s="412" t="str">
        <f>IF(入力シート!$D208="","",入力シート!$D208)</f>
        <v/>
      </c>
      <c r="BM65" s="413"/>
      <c r="BN65" s="413"/>
      <c r="BO65" s="413"/>
      <c r="BP65" s="413"/>
      <c r="BQ65" s="413"/>
      <c r="BR65" s="413"/>
      <c r="BS65" s="413"/>
      <c r="BT65" s="413"/>
      <c r="BU65" s="413"/>
      <c r="BV65" s="413"/>
      <c r="BW65" s="413"/>
      <c r="BX65" s="413"/>
      <c r="BY65" s="414"/>
      <c r="BZ65" s="412" t="str">
        <f>IF(入力シート!$D209="","",入力シート!$D209)</f>
        <v/>
      </c>
      <c r="CA65" s="413"/>
      <c r="CB65" s="413"/>
      <c r="CC65" s="413"/>
      <c r="CD65" s="413"/>
      <c r="CE65" s="413"/>
      <c r="CF65" s="413"/>
      <c r="CG65" s="413"/>
      <c r="CH65" s="413"/>
      <c r="CI65" s="413"/>
      <c r="CJ65" s="413"/>
      <c r="CK65" s="245" t="s">
        <v>421</v>
      </c>
      <c r="CL65" s="245"/>
      <c r="CM65" s="257"/>
      <c r="CN65" s="29"/>
      <c r="CY65" s="29"/>
      <c r="CZ65" s="29"/>
      <c r="DA65" s="29"/>
    </row>
    <row r="66" spans="1:105" ht="14.25" customHeight="1" x14ac:dyDescent="0.15">
      <c r="A66" s="502"/>
      <c r="B66" s="503"/>
      <c r="C66" s="503"/>
      <c r="D66" s="503"/>
      <c r="E66" s="503"/>
      <c r="F66" s="503"/>
      <c r="G66" s="503"/>
      <c r="H66" s="503"/>
      <c r="I66" s="503"/>
      <c r="J66" s="503"/>
      <c r="K66" s="503"/>
      <c r="L66" s="503"/>
      <c r="M66" s="503"/>
      <c r="N66" s="503"/>
      <c r="O66" s="503"/>
      <c r="P66" s="503"/>
      <c r="Q66" s="503"/>
      <c r="R66" s="503"/>
      <c r="S66" s="503"/>
      <c r="T66" s="521"/>
      <c r="U66" s="412" t="str">
        <f>IF(入力シート!$D202="","",入力シート!$D202)</f>
        <v/>
      </c>
      <c r="V66" s="413"/>
      <c r="W66" s="413"/>
      <c r="X66" s="413"/>
      <c r="Y66" s="413"/>
      <c r="Z66" s="413"/>
      <c r="AA66" s="413"/>
      <c r="AB66" s="413"/>
      <c r="AC66" s="413"/>
      <c r="AD66" s="413"/>
      <c r="AE66" s="413"/>
      <c r="AF66" s="413"/>
      <c r="AG66" s="413"/>
      <c r="AH66" s="414"/>
      <c r="AI66" s="412" t="str">
        <f>IF(入力シート!$D203="","",入力シート!$D203)</f>
        <v/>
      </c>
      <c r="AJ66" s="413"/>
      <c r="AK66" s="413"/>
      <c r="AL66" s="413"/>
      <c r="AM66" s="413"/>
      <c r="AN66" s="413"/>
      <c r="AO66" s="413"/>
      <c r="AP66" s="413"/>
      <c r="AQ66" s="413"/>
      <c r="AR66" s="413"/>
      <c r="AS66" s="413"/>
      <c r="AT66" s="245" t="s">
        <v>421</v>
      </c>
      <c r="AU66" s="245"/>
      <c r="AV66" s="255"/>
      <c r="AW66" s="523"/>
      <c r="AX66" s="524"/>
      <c r="AY66" s="524"/>
      <c r="AZ66" s="524"/>
      <c r="BA66" s="524"/>
      <c r="BB66" s="524"/>
      <c r="BC66" s="524"/>
      <c r="BD66" s="524"/>
      <c r="BE66" s="524"/>
      <c r="BF66" s="524"/>
      <c r="BG66" s="524"/>
      <c r="BH66" s="524"/>
      <c r="BI66" s="524"/>
      <c r="BJ66" s="524"/>
      <c r="BK66" s="525"/>
      <c r="BL66" s="412" t="str">
        <f>IF(入力シート!$D210="","",入力シート!$D210)</f>
        <v/>
      </c>
      <c r="BM66" s="413"/>
      <c r="BN66" s="413"/>
      <c r="BO66" s="413"/>
      <c r="BP66" s="413"/>
      <c r="BQ66" s="413"/>
      <c r="BR66" s="413"/>
      <c r="BS66" s="413"/>
      <c r="BT66" s="413"/>
      <c r="BU66" s="413"/>
      <c r="BV66" s="413"/>
      <c r="BW66" s="413"/>
      <c r="BX66" s="413"/>
      <c r="BY66" s="414"/>
      <c r="BZ66" s="412" t="str">
        <f>IF(入力シート!$D211="","",入力シート!$D211)</f>
        <v/>
      </c>
      <c r="CA66" s="413"/>
      <c r="CB66" s="413"/>
      <c r="CC66" s="413"/>
      <c r="CD66" s="413"/>
      <c r="CE66" s="413"/>
      <c r="CF66" s="413"/>
      <c r="CG66" s="413"/>
      <c r="CH66" s="413"/>
      <c r="CI66" s="413"/>
      <c r="CJ66" s="413"/>
      <c r="CK66" s="245" t="s">
        <v>421</v>
      </c>
      <c r="CL66" s="245"/>
      <c r="CM66" s="257"/>
      <c r="CN66" s="29"/>
      <c r="CY66" s="29"/>
      <c r="CZ66" s="29"/>
      <c r="DA66" s="29"/>
    </row>
    <row r="67" spans="1:105" ht="14.25" customHeight="1" x14ac:dyDescent="0.15">
      <c r="A67" s="504"/>
      <c r="B67" s="505"/>
      <c r="C67" s="505"/>
      <c r="D67" s="505"/>
      <c r="E67" s="505"/>
      <c r="F67" s="505"/>
      <c r="G67" s="505"/>
      <c r="H67" s="505"/>
      <c r="I67" s="505"/>
      <c r="J67" s="505"/>
      <c r="K67" s="505"/>
      <c r="L67" s="505"/>
      <c r="M67" s="505"/>
      <c r="N67" s="505"/>
      <c r="O67" s="505"/>
      <c r="P67" s="505"/>
      <c r="Q67" s="505"/>
      <c r="R67" s="505"/>
      <c r="S67" s="505"/>
      <c r="T67" s="522"/>
      <c r="U67" s="452" t="str">
        <f>IF(入力シート!$D204="","",入力シート!$D204)</f>
        <v/>
      </c>
      <c r="V67" s="447"/>
      <c r="W67" s="447"/>
      <c r="X67" s="447"/>
      <c r="Y67" s="447"/>
      <c r="Z67" s="447"/>
      <c r="AA67" s="447"/>
      <c r="AB67" s="447"/>
      <c r="AC67" s="447"/>
      <c r="AD67" s="447"/>
      <c r="AE67" s="447"/>
      <c r="AF67" s="447"/>
      <c r="AG67" s="447"/>
      <c r="AH67" s="453"/>
      <c r="AI67" s="452" t="str">
        <f>IF(入力シート!$D205="","",入力シート!$D205)</f>
        <v/>
      </c>
      <c r="AJ67" s="447"/>
      <c r="AK67" s="447"/>
      <c r="AL67" s="447"/>
      <c r="AM67" s="447"/>
      <c r="AN67" s="447"/>
      <c r="AO67" s="447"/>
      <c r="AP67" s="447"/>
      <c r="AQ67" s="447"/>
      <c r="AR67" s="447"/>
      <c r="AS67" s="447"/>
      <c r="AT67" s="203" t="s">
        <v>421</v>
      </c>
      <c r="AU67" s="203"/>
      <c r="AV67" s="229"/>
      <c r="AW67" s="526"/>
      <c r="AX67" s="527"/>
      <c r="AY67" s="527"/>
      <c r="AZ67" s="527"/>
      <c r="BA67" s="527"/>
      <c r="BB67" s="527"/>
      <c r="BC67" s="527"/>
      <c r="BD67" s="527"/>
      <c r="BE67" s="527"/>
      <c r="BF67" s="527"/>
      <c r="BG67" s="527"/>
      <c r="BH67" s="527"/>
      <c r="BI67" s="527"/>
      <c r="BJ67" s="527"/>
      <c r="BK67" s="528"/>
      <c r="BL67" s="415" t="str">
        <f>IF(入力シート!$D212="","",入力シート!$D212)</f>
        <v/>
      </c>
      <c r="BM67" s="416"/>
      <c r="BN67" s="416"/>
      <c r="BO67" s="416"/>
      <c r="BP67" s="416"/>
      <c r="BQ67" s="416"/>
      <c r="BR67" s="416"/>
      <c r="BS67" s="416"/>
      <c r="BT67" s="416"/>
      <c r="BU67" s="416"/>
      <c r="BV67" s="416"/>
      <c r="BW67" s="416"/>
      <c r="BX67" s="416"/>
      <c r="BY67" s="417"/>
      <c r="BZ67" s="452" t="str">
        <f>IF(入力シート!$D213="","",入力シート!$D213)</f>
        <v/>
      </c>
      <c r="CA67" s="447"/>
      <c r="CB67" s="447"/>
      <c r="CC67" s="447"/>
      <c r="CD67" s="447"/>
      <c r="CE67" s="447"/>
      <c r="CF67" s="447"/>
      <c r="CG67" s="447"/>
      <c r="CH67" s="447"/>
      <c r="CI67" s="447"/>
      <c r="CJ67" s="447"/>
      <c r="CK67" s="203" t="s">
        <v>421</v>
      </c>
      <c r="CL67" s="203"/>
      <c r="CM67" s="219"/>
      <c r="CN67" s="29"/>
      <c r="CY67" s="29"/>
      <c r="CZ67" s="29"/>
      <c r="DA67" s="29"/>
    </row>
    <row r="68" spans="1:105" ht="14.25" customHeight="1" x14ac:dyDescent="0.15">
      <c r="A68" s="487" t="s">
        <v>422</v>
      </c>
      <c r="B68" s="488"/>
      <c r="C68" s="488"/>
      <c r="D68" s="488"/>
      <c r="E68" s="488"/>
      <c r="F68" s="488"/>
      <c r="G68" s="488"/>
      <c r="H68" s="488"/>
      <c r="I68" s="488"/>
      <c r="J68" s="488"/>
      <c r="K68" s="488"/>
      <c r="L68" s="488"/>
      <c r="M68" s="488"/>
      <c r="N68" s="488"/>
      <c r="O68" s="488"/>
      <c r="P68" s="488"/>
      <c r="Q68" s="488"/>
      <c r="R68" s="488"/>
      <c r="S68" s="488"/>
      <c r="T68" s="489"/>
      <c r="U68" s="346">
        <f>IF(入力シート!$D215="有","①",1)</f>
        <v>1</v>
      </c>
      <c r="V68" s="346"/>
      <c r="W68" s="31" t="s">
        <v>423</v>
      </c>
      <c r="X68" s="31"/>
      <c r="Y68" s="31"/>
      <c r="Z68" s="31"/>
      <c r="AA68" s="31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346">
        <f>IF(入力シート!$D216="有","②",2)</f>
        <v>2</v>
      </c>
      <c r="AR68" s="346"/>
      <c r="AS68" s="31" t="s">
        <v>424</v>
      </c>
      <c r="AT68" s="190"/>
      <c r="AU68" s="31"/>
      <c r="AV68" s="31"/>
      <c r="AW68" s="31"/>
      <c r="AX68" s="31"/>
      <c r="AY68" s="31"/>
      <c r="AZ68" s="190"/>
      <c r="BA68" s="190"/>
      <c r="BB68" s="190"/>
      <c r="BC68" s="346">
        <f>IF(入力シート!$D217="有","③",3)</f>
        <v>3</v>
      </c>
      <c r="BD68" s="346"/>
      <c r="BE68" s="31" t="s">
        <v>425</v>
      </c>
      <c r="BF68" s="190"/>
      <c r="BG68" s="190"/>
      <c r="BH68" s="190"/>
      <c r="BI68" s="190"/>
      <c r="BJ68" s="190"/>
      <c r="BK68" s="190"/>
      <c r="BL68" s="190"/>
      <c r="BM68" s="31"/>
      <c r="BN68" s="190"/>
      <c r="BO68" s="31"/>
      <c r="BP68" s="31"/>
      <c r="BQ68" s="346">
        <f>IF(入力シート!$D218="有","④",4)</f>
        <v>4</v>
      </c>
      <c r="BR68" s="346"/>
      <c r="BS68" s="190" t="s">
        <v>426</v>
      </c>
      <c r="BT68" s="190"/>
      <c r="BU68" s="190"/>
      <c r="BV68" s="190"/>
      <c r="BW68" s="190"/>
      <c r="BX68" s="190"/>
      <c r="BY68" s="190"/>
      <c r="BZ68" s="190"/>
      <c r="CA68" s="190"/>
      <c r="CB68" s="190"/>
      <c r="CC68" s="190"/>
      <c r="CD68" s="187"/>
      <c r="CE68" s="411" t="str">
        <f>IF(入力シート!D219="Ⅰ","○Ⅰ・Ⅱ",IF(入力シート!D219="Ⅱ","Ⅰ・○Ⅱ","Ⅰ・Ⅱ"))</f>
        <v>Ⅰ・Ⅱ</v>
      </c>
      <c r="CF68" s="411"/>
      <c r="CG68" s="411"/>
      <c r="CH68" s="411"/>
      <c r="CI68" s="411"/>
      <c r="CJ68" s="411"/>
      <c r="CK68" s="411"/>
      <c r="CL68" s="258" t="s">
        <v>22</v>
      </c>
      <c r="CM68" s="191"/>
      <c r="CN68" s="29"/>
    </row>
    <row r="69" spans="1:105" ht="14.25" customHeight="1" x14ac:dyDescent="0.15">
      <c r="A69" s="371" t="str">
        <f>IF(入力シート!D214="有","①有　　2 無",IF(入力シート!D214="無","1 有　　②無","1 有　　2 無"))</f>
        <v>1 有　　2 無</v>
      </c>
      <c r="B69" s="372"/>
      <c r="C69" s="372"/>
      <c r="D69" s="372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3"/>
      <c r="U69" s="347">
        <f>IF(入力シート!$D220="",5,"⑤")</f>
        <v>5</v>
      </c>
      <c r="V69" s="347"/>
      <c r="W69" s="202" t="s">
        <v>26</v>
      </c>
      <c r="X69" s="202"/>
      <c r="Y69" s="202"/>
      <c r="Z69" s="202"/>
      <c r="AA69" s="202"/>
      <c r="AB69" s="203"/>
      <c r="AC69" s="203"/>
      <c r="AD69" s="653" t="str">
        <f>IF(入力シート!$D220="","",入力シート!D220)</f>
        <v/>
      </c>
      <c r="AE69" s="653"/>
      <c r="AF69" s="653"/>
      <c r="AG69" s="653"/>
      <c r="AH69" s="653"/>
      <c r="AI69" s="653"/>
      <c r="AJ69" s="653"/>
      <c r="AK69" s="653"/>
      <c r="AL69" s="653"/>
      <c r="AM69" s="653"/>
      <c r="AN69" s="653"/>
      <c r="AO69" s="653"/>
      <c r="AP69" s="653"/>
      <c r="AQ69" s="653"/>
      <c r="AR69" s="653"/>
      <c r="AS69" s="653"/>
      <c r="AT69" s="653"/>
      <c r="AU69" s="653"/>
      <c r="AV69" s="653"/>
      <c r="AW69" s="653"/>
      <c r="AX69" s="653"/>
      <c r="AY69" s="653"/>
      <c r="AZ69" s="653"/>
      <c r="BA69" s="653"/>
      <c r="BB69" s="653"/>
      <c r="BC69" s="653"/>
      <c r="BD69" s="653"/>
      <c r="BE69" s="653"/>
      <c r="BF69" s="653"/>
      <c r="BG69" s="653"/>
      <c r="BH69" s="653"/>
      <c r="BI69" s="653"/>
      <c r="BJ69" s="653"/>
      <c r="BK69" s="653"/>
      <c r="BL69" s="653"/>
      <c r="BM69" s="653"/>
      <c r="BN69" s="653"/>
      <c r="BO69" s="653"/>
      <c r="BP69" s="653"/>
      <c r="BQ69" s="653"/>
      <c r="BR69" s="653"/>
      <c r="BS69" s="203"/>
      <c r="BT69" s="219" t="s">
        <v>22</v>
      </c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19"/>
      <c r="CN69" s="29"/>
      <c r="CY69" s="29"/>
      <c r="CZ69" s="29"/>
      <c r="DA69" s="29"/>
    </row>
    <row r="70" spans="1:105" ht="14.25" customHeight="1" x14ac:dyDescent="0.15">
      <c r="A70" s="495" t="s">
        <v>300</v>
      </c>
      <c r="B70" s="496"/>
      <c r="C70" s="496"/>
      <c r="D70" s="496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7"/>
      <c r="U70" s="498" t="s">
        <v>23</v>
      </c>
      <c r="V70" s="499"/>
      <c r="W70" s="499"/>
      <c r="X70" s="499"/>
      <c r="Y70" s="499"/>
      <c r="Z70" s="499"/>
      <c r="AA70" s="499"/>
      <c r="AB70" s="499"/>
      <c r="AC70" s="499"/>
      <c r="AD70" s="499"/>
      <c r="AE70" s="499"/>
      <c r="AF70" s="31" t="s">
        <v>39</v>
      </c>
      <c r="AG70" s="31"/>
      <c r="AH70" s="346" t="str">
        <f>IF(入力シート!$D222="","",入力シート!D222)</f>
        <v/>
      </c>
      <c r="AI70" s="346"/>
      <c r="AJ70" s="346"/>
      <c r="AK70" s="346"/>
      <c r="AL70" s="346"/>
      <c r="AM70" s="346"/>
      <c r="AN70" s="346"/>
      <c r="AO70" s="346"/>
      <c r="AP70" s="31"/>
      <c r="AQ70" s="31" t="s">
        <v>22</v>
      </c>
      <c r="AR70" s="31"/>
      <c r="AS70" s="31" t="s">
        <v>128</v>
      </c>
      <c r="AT70" s="31"/>
      <c r="AU70" s="31"/>
      <c r="AV70" s="190"/>
      <c r="AW70" s="190"/>
      <c r="AX70" s="190"/>
      <c r="AY70" s="190"/>
      <c r="AZ70" s="31"/>
      <c r="BA70" s="31"/>
      <c r="BB70" s="31"/>
      <c r="BC70" s="190"/>
      <c r="BD70" s="190"/>
      <c r="BE70" s="190"/>
      <c r="BF70" s="190"/>
      <c r="BG70" s="190"/>
      <c r="BH70" s="190"/>
      <c r="BI70" s="190"/>
      <c r="BJ70" s="190"/>
      <c r="BK70" s="190"/>
      <c r="BL70" s="190"/>
      <c r="BM70" s="190"/>
      <c r="BN70" s="190"/>
      <c r="BO70" s="190"/>
      <c r="BP70" s="190"/>
      <c r="BQ70" s="190"/>
      <c r="BR70" s="190"/>
      <c r="BS70" s="190"/>
      <c r="BT70" s="190"/>
      <c r="BU70" s="190"/>
      <c r="BV70" s="190"/>
      <c r="BW70" s="190"/>
      <c r="BX70" s="190"/>
      <c r="BY70" s="190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204"/>
      <c r="CN70" s="29"/>
      <c r="CO70" s="29"/>
      <c r="CZ70" s="29"/>
      <c r="DA70" s="29"/>
    </row>
    <row r="71" spans="1:105" ht="14.25" customHeight="1" x14ac:dyDescent="0.15">
      <c r="A71" s="371" t="str">
        <f>IF(入力シート!$D221="有","①有　　2 無",IF(入力シート!$D221="無","1 有　　②無","1 有　　2 無"))</f>
        <v>1 有　　2 無</v>
      </c>
      <c r="B71" s="372"/>
      <c r="C71" s="372"/>
      <c r="D71" s="372"/>
      <c r="E71" s="372"/>
      <c r="F71" s="372"/>
      <c r="G71" s="372"/>
      <c r="H71" s="372"/>
      <c r="I71" s="372"/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373"/>
      <c r="U71" s="226" t="s">
        <v>38</v>
      </c>
      <c r="V71" s="190"/>
      <c r="W71" s="31"/>
      <c r="X71" s="31"/>
      <c r="Y71" s="31"/>
      <c r="Z71" s="31"/>
      <c r="AA71" s="31"/>
      <c r="AB71" s="31"/>
      <c r="AC71" s="190"/>
      <c r="AD71" s="190"/>
      <c r="AE71" s="190"/>
      <c r="AF71" s="346">
        <f>IF(入力シート!$D223="有","①",1)</f>
        <v>1</v>
      </c>
      <c r="AG71" s="346"/>
      <c r="AH71" s="202" t="s">
        <v>150</v>
      </c>
      <c r="AI71" s="190"/>
      <c r="AJ71" s="190"/>
      <c r="AK71" s="202"/>
      <c r="AL71" s="202"/>
      <c r="AM71" s="202"/>
      <c r="AN71" s="202"/>
      <c r="AO71" s="202"/>
      <c r="AP71" s="202"/>
      <c r="AQ71" s="190"/>
      <c r="AR71" s="347">
        <f>IF(入力シート!$D224="有","②",2)</f>
        <v>2</v>
      </c>
      <c r="AS71" s="347"/>
      <c r="AT71" s="202" t="s">
        <v>151</v>
      </c>
      <c r="AU71" s="202"/>
      <c r="AV71" s="190"/>
      <c r="AW71" s="190"/>
      <c r="AX71" s="190"/>
      <c r="AY71" s="202"/>
      <c r="AZ71" s="202"/>
      <c r="BA71" s="202"/>
      <c r="BB71" s="202"/>
      <c r="BC71" s="202"/>
      <c r="BD71" s="202"/>
      <c r="BE71" s="202"/>
      <c r="BF71" s="202"/>
      <c r="BG71" s="346">
        <f>IF(入力シート!$D225="",3,"③")</f>
        <v>3</v>
      </c>
      <c r="BH71" s="346"/>
      <c r="BI71" s="202" t="s">
        <v>26</v>
      </c>
      <c r="BJ71" s="202"/>
      <c r="BK71" s="202"/>
      <c r="BL71" s="202"/>
      <c r="BM71" s="202"/>
      <c r="BN71" s="202"/>
      <c r="BO71" s="202"/>
      <c r="BP71" s="389" t="str">
        <f>IF(入力シート!$D225="","",入力シート!D225)</f>
        <v/>
      </c>
      <c r="BQ71" s="389"/>
      <c r="BR71" s="389"/>
      <c r="BS71" s="389"/>
      <c r="BT71" s="389"/>
      <c r="BU71" s="389"/>
      <c r="BV71" s="389"/>
      <c r="BW71" s="389"/>
      <c r="BX71" s="389"/>
      <c r="BY71" s="389"/>
      <c r="BZ71" s="389"/>
      <c r="CA71" s="389"/>
      <c r="CB71" s="389"/>
      <c r="CC71" s="389"/>
      <c r="CD71" s="389"/>
      <c r="CE71" s="389"/>
      <c r="CF71" s="389"/>
      <c r="CG71" s="389"/>
      <c r="CH71" s="389"/>
      <c r="CI71" s="389"/>
      <c r="CJ71" s="389"/>
      <c r="CK71" s="389"/>
      <c r="CL71" s="202" t="s">
        <v>22</v>
      </c>
      <c r="CM71" s="259"/>
      <c r="CZ71" s="29"/>
      <c r="DA71" s="29"/>
    </row>
    <row r="72" spans="1:105" ht="15" customHeight="1" x14ac:dyDescent="0.15">
      <c r="A72" s="500" t="s">
        <v>152</v>
      </c>
      <c r="B72" s="501"/>
      <c r="C72" s="501"/>
      <c r="D72" s="501"/>
      <c r="E72" s="501"/>
      <c r="F72" s="501"/>
      <c r="G72" s="501"/>
      <c r="H72" s="501"/>
      <c r="I72" s="501"/>
      <c r="J72" s="501"/>
      <c r="K72" s="501"/>
      <c r="L72" s="501"/>
      <c r="M72" s="501"/>
      <c r="N72" s="501"/>
      <c r="O72" s="501"/>
      <c r="P72" s="501"/>
      <c r="Q72" s="501"/>
      <c r="R72" s="501"/>
      <c r="S72" s="501"/>
      <c r="T72" s="501"/>
      <c r="U72" s="506" t="s">
        <v>280</v>
      </c>
      <c r="V72" s="506"/>
      <c r="W72" s="506"/>
      <c r="X72" s="506"/>
      <c r="Y72" s="506"/>
      <c r="Z72" s="506"/>
      <c r="AA72" s="506"/>
      <c r="AB72" s="506"/>
      <c r="AC72" s="506"/>
      <c r="AD72" s="506"/>
      <c r="AE72" s="506"/>
      <c r="AF72" s="449" t="str">
        <f>IF(入力シート!$D226="有","①有　2 無",IF(入力シート!$D226="無","1 有　②無","1 有　2 無"))</f>
        <v>1 有　2 無</v>
      </c>
      <c r="AG72" s="449"/>
      <c r="AH72" s="449"/>
      <c r="AI72" s="449"/>
      <c r="AJ72" s="449"/>
      <c r="AK72" s="449"/>
      <c r="AL72" s="449"/>
      <c r="AM72" s="449"/>
      <c r="AN72" s="449"/>
      <c r="AO72" s="449"/>
      <c r="AP72" s="449"/>
      <c r="AQ72" s="223" t="s">
        <v>154</v>
      </c>
      <c r="AR72" s="223"/>
      <c r="AS72" s="223"/>
      <c r="AT72" s="223"/>
      <c r="AU72" s="223"/>
      <c r="AV72" s="223"/>
      <c r="AW72" s="223"/>
      <c r="AX72" s="223" t="str">
        <f>IF(入力シート!$D227="全員","①全員 　2 一部",IF(入力シート!$D227="一部","1 全員 　②一部","1 全員 　2 一部"))</f>
        <v>1 全員 　2 一部</v>
      </c>
      <c r="AY72" s="209"/>
      <c r="AZ72" s="209"/>
      <c r="BA72" s="209"/>
      <c r="BB72" s="209"/>
      <c r="BC72" s="209"/>
      <c r="BD72" s="209"/>
      <c r="BE72" s="209"/>
      <c r="BF72" s="209"/>
      <c r="BG72" s="209"/>
      <c r="BH72" s="209"/>
      <c r="BI72" s="209"/>
      <c r="BJ72" s="209"/>
      <c r="BK72" s="209"/>
      <c r="BL72" s="209"/>
      <c r="BM72" s="209"/>
      <c r="BN72" s="209"/>
      <c r="BO72" s="209"/>
      <c r="BP72" s="209"/>
      <c r="BQ72" s="209"/>
      <c r="BR72" s="209"/>
      <c r="BS72" s="209"/>
      <c r="BT72" s="209"/>
      <c r="BU72" s="209"/>
      <c r="BV72" s="209"/>
      <c r="BW72" s="209"/>
      <c r="BX72" s="223"/>
      <c r="BY72" s="223"/>
      <c r="BZ72" s="223"/>
      <c r="CA72" s="223"/>
      <c r="CB72" s="223"/>
      <c r="CC72" s="223"/>
      <c r="CD72" s="223"/>
      <c r="CE72" s="223"/>
      <c r="CF72" s="223"/>
      <c r="CG72" s="223"/>
      <c r="CH72" s="223"/>
      <c r="CI72" s="223"/>
      <c r="CJ72" s="223"/>
      <c r="CK72" s="223"/>
      <c r="CL72" s="223"/>
      <c r="CM72" s="260"/>
    </row>
    <row r="73" spans="1:105" ht="15" customHeight="1" x14ac:dyDescent="0.15">
      <c r="A73" s="502"/>
      <c r="B73" s="503"/>
      <c r="C73" s="503"/>
      <c r="D73" s="503"/>
      <c r="E73" s="503"/>
      <c r="F73" s="503"/>
      <c r="G73" s="503"/>
      <c r="H73" s="503"/>
      <c r="I73" s="503"/>
      <c r="J73" s="503"/>
      <c r="K73" s="503"/>
      <c r="L73" s="503"/>
      <c r="M73" s="503"/>
      <c r="N73" s="503"/>
      <c r="O73" s="503"/>
      <c r="P73" s="503"/>
      <c r="Q73" s="503"/>
      <c r="R73" s="503"/>
      <c r="S73" s="503"/>
      <c r="T73" s="503"/>
      <c r="U73" s="506"/>
      <c r="V73" s="506"/>
      <c r="W73" s="506"/>
      <c r="X73" s="506"/>
      <c r="Y73" s="506"/>
      <c r="Z73" s="506"/>
      <c r="AA73" s="506"/>
      <c r="AB73" s="506"/>
      <c r="AC73" s="506"/>
      <c r="AD73" s="506"/>
      <c r="AE73" s="506"/>
      <c r="AF73" s="449"/>
      <c r="AG73" s="449"/>
      <c r="AH73" s="449"/>
      <c r="AI73" s="449"/>
      <c r="AJ73" s="449"/>
      <c r="AK73" s="449"/>
      <c r="AL73" s="449"/>
      <c r="AM73" s="449"/>
      <c r="AN73" s="449"/>
      <c r="AO73" s="449"/>
      <c r="AP73" s="449"/>
      <c r="AQ73" s="223" t="s">
        <v>155</v>
      </c>
      <c r="AR73" s="209"/>
      <c r="AS73" s="209"/>
      <c r="AT73" s="209"/>
      <c r="AU73" s="209"/>
      <c r="AV73" s="209"/>
      <c r="AW73" s="209"/>
      <c r="AX73" s="223" t="str">
        <f>IF(入力シート!$D228="毎食","①毎食 　2 ",IF(入力シート!$D228="その他","1 毎食 　②","1 毎食 　2 "))</f>
        <v xml:space="preserve">1 毎食 　2 </v>
      </c>
      <c r="AY73" s="202"/>
      <c r="AZ73" s="202"/>
      <c r="BA73" s="202"/>
      <c r="BB73" s="190"/>
      <c r="BC73" s="190"/>
      <c r="BD73" s="190"/>
      <c r="BE73" s="190"/>
      <c r="BF73" s="190"/>
      <c r="BG73" s="190"/>
      <c r="BH73" s="190"/>
      <c r="BI73" s="31" t="s">
        <v>24</v>
      </c>
      <c r="BJ73" s="202"/>
      <c r="BK73" s="432" t="str">
        <f>IF(入力シート!$D230="","",入力シート!D230)</f>
        <v/>
      </c>
      <c r="BL73" s="432"/>
      <c r="BM73" s="432"/>
      <c r="BN73" s="432"/>
      <c r="BO73" s="432"/>
      <c r="BP73" s="261"/>
      <c r="BQ73" s="202" t="s">
        <v>157</v>
      </c>
      <c r="BR73" s="202"/>
      <c r="BS73" s="202" t="s">
        <v>283</v>
      </c>
      <c r="BT73" s="202"/>
      <c r="BU73" s="202"/>
      <c r="BV73" s="202"/>
      <c r="BW73" s="202"/>
      <c r="BX73" s="432" t="str">
        <f>IF(入力シート!D229="日","日",IF(入力シート!D229="週","週",IF(入力シート!D229="月","月",IF(入力シート!D229="年","年","日・週・月・年"))))</f>
        <v>日・週・月・年</v>
      </c>
      <c r="BY73" s="432"/>
      <c r="BZ73" s="432"/>
      <c r="CA73" s="432"/>
      <c r="CB73" s="432"/>
      <c r="CC73" s="432"/>
      <c r="CD73" s="432"/>
      <c r="CE73" s="432"/>
      <c r="CF73" s="432"/>
      <c r="CG73" s="432"/>
      <c r="CH73" s="432"/>
      <c r="CI73" s="432"/>
      <c r="CJ73" s="432"/>
      <c r="CK73" s="209"/>
      <c r="CL73" s="209" t="s">
        <v>22</v>
      </c>
      <c r="CM73" s="262"/>
    </row>
    <row r="74" spans="1:105" ht="15" customHeight="1" x14ac:dyDescent="0.15">
      <c r="A74" s="502"/>
      <c r="B74" s="503"/>
      <c r="C74" s="503"/>
      <c r="D74" s="503"/>
      <c r="E74" s="503"/>
      <c r="F74" s="503"/>
      <c r="G74" s="503"/>
      <c r="H74" s="503"/>
      <c r="I74" s="503"/>
      <c r="J74" s="503"/>
      <c r="K74" s="503"/>
      <c r="L74" s="503"/>
      <c r="M74" s="503"/>
      <c r="N74" s="503"/>
      <c r="O74" s="503"/>
      <c r="P74" s="503"/>
      <c r="Q74" s="503"/>
      <c r="R74" s="503"/>
      <c r="S74" s="503"/>
      <c r="T74" s="503"/>
      <c r="U74" s="374" t="s">
        <v>153</v>
      </c>
      <c r="V74" s="374"/>
      <c r="W74" s="374"/>
      <c r="X74" s="374"/>
      <c r="Y74" s="374"/>
      <c r="Z74" s="374"/>
      <c r="AA74" s="374"/>
      <c r="AB74" s="374"/>
      <c r="AC74" s="374"/>
      <c r="AD74" s="374"/>
      <c r="AE74" s="374"/>
      <c r="AF74" s="449" t="str">
        <f>IF(入力シート!$D231="有","①有　2 無",IF(入力シート!$D231="無","1 有　②無","1 有　2 無"))</f>
        <v>1 有　2 無</v>
      </c>
      <c r="AG74" s="449"/>
      <c r="AH74" s="449"/>
      <c r="AI74" s="449"/>
      <c r="AJ74" s="449"/>
      <c r="AK74" s="449"/>
      <c r="AL74" s="449"/>
      <c r="AM74" s="449"/>
      <c r="AN74" s="449"/>
      <c r="AO74" s="449"/>
      <c r="AP74" s="449"/>
      <c r="AQ74" s="223" t="s">
        <v>154</v>
      </c>
      <c r="AR74" s="195"/>
      <c r="AS74" s="209"/>
      <c r="AT74" s="209"/>
      <c r="AU74" s="209"/>
      <c r="AV74" s="209"/>
      <c r="AW74" s="209"/>
      <c r="AX74" s="223" t="str">
        <f>IF(入力シート!$D232="全員","①全員 　2 一部",IF(入力シート!$D232="一部","1 全員 　②一部","1 全員 　2 一部"))</f>
        <v>1 全員 　2 一部</v>
      </c>
      <c r="AY74" s="223"/>
      <c r="AZ74" s="223"/>
      <c r="BA74" s="223"/>
      <c r="BB74" s="223"/>
      <c r="BC74" s="209"/>
      <c r="BD74" s="209"/>
      <c r="BE74" s="209"/>
      <c r="BF74" s="209"/>
      <c r="BG74" s="209"/>
      <c r="BH74" s="209"/>
      <c r="BI74" s="209"/>
      <c r="BJ74" s="209"/>
      <c r="BK74" s="209"/>
      <c r="BL74" s="209"/>
      <c r="BM74" s="209"/>
      <c r="BN74" s="209"/>
      <c r="BO74" s="209"/>
      <c r="BP74" s="209"/>
      <c r="BQ74" s="209"/>
      <c r="BR74" s="209"/>
      <c r="BS74" s="209"/>
      <c r="BT74" s="209"/>
      <c r="BU74" s="209"/>
      <c r="BV74" s="209"/>
      <c r="BW74" s="209"/>
      <c r="BX74" s="223"/>
      <c r="BY74" s="223"/>
      <c r="BZ74" s="223"/>
      <c r="CA74" s="223"/>
      <c r="CB74" s="223"/>
      <c r="CC74" s="223"/>
      <c r="CD74" s="223"/>
      <c r="CE74" s="223"/>
      <c r="CF74" s="223"/>
      <c r="CG74" s="223"/>
      <c r="CH74" s="223"/>
      <c r="CI74" s="223"/>
      <c r="CJ74" s="223"/>
      <c r="CK74" s="223"/>
      <c r="CL74" s="223"/>
      <c r="CM74" s="260"/>
    </row>
    <row r="75" spans="1:105" ht="15" customHeight="1" x14ac:dyDescent="0.15">
      <c r="A75" s="504"/>
      <c r="B75" s="505"/>
      <c r="C75" s="505"/>
      <c r="D75" s="505"/>
      <c r="E75" s="505"/>
      <c r="F75" s="505"/>
      <c r="G75" s="505"/>
      <c r="H75" s="505"/>
      <c r="I75" s="505"/>
      <c r="J75" s="505"/>
      <c r="K75" s="505"/>
      <c r="L75" s="505"/>
      <c r="M75" s="505"/>
      <c r="N75" s="505"/>
      <c r="O75" s="505"/>
      <c r="P75" s="505"/>
      <c r="Q75" s="505"/>
      <c r="R75" s="505"/>
      <c r="S75" s="505"/>
      <c r="T75" s="505"/>
      <c r="U75" s="374"/>
      <c r="V75" s="374"/>
      <c r="W75" s="374"/>
      <c r="X75" s="374"/>
      <c r="Y75" s="374"/>
      <c r="Z75" s="374"/>
      <c r="AA75" s="374"/>
      <c r="AB75" s="374"/>
      <c r="AC75" s="374"/>
      <c r="AD75" s="374"/>
      <c r="AE75" s="374"/>
      <c r="AF75" s="449"/>
      <c r="AG75" s="449"/>
      <c r="AH75" s="449"/>
      <c r="AI75" s="449"/>
      <c r="AJ75" s="449"/>
      <c r="AK75" s="449"/>
      <c r="AL75" s="449"/>
      <c r="AM75" s="449"/>
      <c r="AN75" s="449"/>
      <c r="AO75" s="449"/>
      <c r="AP75" s="449"/>
      <c r="AQ75" s="209" t="s">
        <v>155</v>
      </c>
      <c r="AR75" s="195"/>
      <c r="AS75" s="209"/>
      <c r="AT75" s="209"/>
      <c r="AU75" s="209"/>
      <c r="AV75" s="209"/>
      <c r="AW75" s="209"/>
      <c r="AX75" s="209" t="str">
        <f>IF(入力シート!$D233="毎食","①毎食 　2 ",IF(入力シート!$D233="その他","1 毎食 　②","1 毎食 　2 "))</f>
        <v xml:space="preserve">1 毎食 　2 </v>
      </c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  <c r="BI75" s="209" t="s">
        <v>156</v>
      </c>
      <c r="BJ75" s="209"/>
      <c r="BK75" s="432" t="str">
        <f>IF(入力シート!$D235="","",入力シート!D235)</f>
        <v/>
      </c>
      <c r="BL75" s="432"/>
      <c r="BM75" s="432"/>
      <c r="BN75" s="432"/>
      <c r="BO75" s="432"/>
      <c r="BP75" s="209"/>
      <c r="BQ75" s="209" t="s">
        <v>157</v>
      </c>
      <c r="BR75" s="209"/>
      <c r="BS75" s="209" t="s">
        <v>283</v>
      </c>
      <c r="BT75" s="209"/>
      <c r="BU75" s="209"/>
      <c r="BV75" s="209"/>
      <c r="BW75" s="209"/>
      <c r="BX75" s="432" t="str">
        <f>IF(入力シート!D234="日","日",IF(入力シート!D234="週","週",IF(入力シート!D234="月","月",IF(入力シート!D234="年","年","日・週・月・年"))))</f>
        <v>日・週・月・年</v>
      </c>
      <c r="BY75" s="432"/>
      <c r="BZ75" s="432"/>
      <c r="CA75" s="432"/>
      <c r="CB75" s="432"/>
      <c r="CC75" s="432"/>
      <c r="CD75" s="432"/>
      <c r="CE75" s="432"/>
      <c r="CF75" s="432"/>
      <c r="CG75" s="432"/>
      <c r="CH75" s="432"/>
      <c r="CI75" s="432"/>
      <c r="CJ75" s="432"/>
      <c r="CK75" s="209"/>
      <c r="CL75" s="209" t="s">
        <v>22</v>
      </c>
      <c r="CM75" s="262"/>
    </row>
    <row r="76" spans="1:105" ht="12.75" customHeight="1" x14ac:dyDescent="0.15">
      <c r="A76" s="405" t="s">
        <v>427</v>
      </c>
      <c r="B76" s="406"/>
      <c r="C76" s="406"/>
      <c r="D76" s="406"/>
      <c r="E76" s="406"/>
      <c r="F76" s="406"/>
      <c r="G76" s="406"/>
      <c r="H76" s="406"/>
      <c r="I76" s="406"/>
      <c r="J76" s="406"/>
      <c r="K76" s="406"/>
      <c r="L76" s="406"/>
      <c r="M76" s="406"/>
      <c r="N76" s="406"/>
      <c r="O76" s="406"/>
      <c r="P76" s="406"/>
      <c r="Q76" s="406"/>
      <c r="R76" s="406"/>
      <c r="S76" s="406"/>
      <c r="T76" s="407"/>
      <c r="U76" s="226" t="s">
        <v>428</v>
      </c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190"/>
      <c r="BD76" s="31"/>
      <c r="BE76" s="263"/>
      <c r="BF76" s="31" t="s">
        <v>429</v>
      </c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204"/>
    </row>
    <row r="77" spans="1:105" ht="15" customHeight="1" x14ac:dyDescent="0.15">
      <c r="A77" s="422"/>
      <c r="B77" s="423"/>
      <c r="C77" s="423"/>
      <c r="D77" s="423"/>
      <c r="E77" s="423"/>
      <c r="F77" s="423"/>
      <c r="G77" s="423"/>
      <c r="H77" s="423"/>
      <c r="I77" s="423"/>
      <c r="J77" s="423"/>
      <c r="K77" s="423"/>
      <c r="L77" s="423"/>
      <c r="M77" s="423"/>
      <c r="N77" s="423"/>
      <c r="O77" s="423"/>
      <c r="P77" s="423"/>
      <c r="Q77" s="423"/>
      <c r="R77" s="423"/>
      <c r="S77" s="423"/>
      <c r="T77" s="424"/>
      <c r="U77" s="31"/>
      <c r="V77" s="347">
        <f>IF(入力シート!$D236="有","①",1)</f>
        <v>1</v>
      </c>
      <c r="W77" s="347"/>
      <c r="X77" s="202" t="s">
        <v>430</v>
      </c>
      <c r="Y77" s="190"/>
      <c r="Z77" s="202"/>
      <c r="AA77" s="202"/>
      <c r="AB77" s="202"/>
      <c r="AC77" s="190"/>
      <c r="AD77" s="190" t="s">
        <v>24</v>
      </c>
      <c r="AE77" s="447" t="str">
        <f>IF(入力シート!$D237="","",入力シート!D237)</f>
        <v/>
      </c>
      <c r="AF77" s="447"/>
      <c r="AG77" s="447"/>
      <c r="AH77" s="202" t="s">
        <v>431</v>
      </c>
      <c r="AI77" s="190"/>
      <c r="AJ77" s="190"/>
      <c r="AK77" s="202"/>
      <c r="AL77" s="202"/>
      <c r="AM77" s="454" t="str">
        <f>IF(入力シート!$D238="有","○個別対応","個別対応")</f>
        <v>個別対応</v>
      </c>
      <c r="AN77" s="454"/>
      <c r="AO77" s="454"/>
      <c r="AP77" s="454"/>
      <c r="AQ77" s="454"/>
      <c r="AR77" s="454"/>
      <c r="AS77" s="454"/>
      <c r="AT77" s="454"/>
      <c r="AU77" s="454"/>
      <c r="AV77" s="454"/>
      <c r="AW77" s="202" t="s">
        <v>22</v>
      </c>
      <c r="AX77" s="203"/>
      <c r="AY77" s="203"/>
      <c r="AZ77" s="347">
        <f>IF(入力シート!$D236="無","②",2)</f>
        <v>2</v>
      </c>
      <c r="BA77" s="347"/>
      <c r="BB77" s="202" t="s">
        <v>40</v>
      </c>
      <c r="BC77" s="202"/>
      <c r="BD77" s="203"/>
      <c r="BE77" s="264"/>
      <c r="BF77" s="347">
        <f>IF(入力シート!$D239="有","①",1)</f>
        <v>1</v>
      </c>
      <c r="BG77" s="347"/>
      <c r="BH77" s="202" t="s">
        <v>430</v>
      </c>
      <c r="BI77" s="190"/>
      <c r="BJ77" s="202"/>
      <c r="BK77" s="202"/>
      <c r="BL77" s="202"/>
      <c r="BM77" s="190"/>
      <c r="BN77" s="190" t="s">
        <v>24</v>
      </c>
      <c r="BO77" s="447" t="str">
        <f>IF(入力シート!$D240="","",入力シート!D240)</f>
        <v/>
      </c>
      <c r="BP77" s="447"/>
      <c r="BQ77" s="447"/>
      <c r="BR77" s="202" t="s">
        <v>431</v>
      </c>
      <c r="BS77" s="190"/>
      <c r="BT77" s="190"/>
      <c r="BU77" s="202"/>
      <c r="BV77" s="202"/>
      <c r="BW77" s="454" t="str">
        <f>IF(入力シート!$D241="有","○個別対応","個別対応")</f>
        <v>個別対応</v>
      </c>
      <c r="BX77" s="454"/>
      <c r="BY77" s="454"/>
      <c r="BZ77" s="454"/>
      <c r="CA77" s="454"/>
      <c r="CB77" s="454"/>
      <c r="CC77" s="454"/>
      <c r="CD77" s="454"/>
      <c r="CE77" s="454"/>
      <c r="CF77" s="454"/>
      <c r="CG77" s="202" t="s">
        <v>22</v>
      </c>
      <c r="CH77" s="190"/>
      <c r="CI77" s="347">
        <f>IF(入力シート!$D239="無","②",2)</f>
        <v>2</v>
      </c>
      <c r="CJ77" s="347"/>
      <c r="CK77" s="202" t="s">
        <v>40</v>
      </c>
      <c r="CL77" s="202"/>
      <c r="CM77" s="259"/>
      <c r="CQ77" s="29"/>
      <c r="CR77" s="29"/>
      <c r="CS77" s="29"/>
    </row>
    <row r="78" spans="1:105" ht="15" customHeight="1" x14ac:dyDescent="0.15">
      <c r="A78" s="405" t="s">
        <v>432</v>
      </c>
      <c r="B78" s="406"/>
      <c r="C78" s="406"/>
      <c r="D78" s="406"/>
      <c r="E78" s="406"/>
      <c r="F78" s="406"/>
      <c r="G78" s="406"/>
      <c r="H78" s="406"/>
      <c r="I78" s="406"/>
      <c r="J78" s="406"/>
      <c r="K78" s="406"/>
      <c r="L78" s="406"/>
      <c r="M78" s="406"/>
      <c r="N78" s="406"/>
      <c r="O78" s="406"/>
      <c r="P78" s="406"/>
      <c r="Q78" s="406"/>
      <c r="R78" s="406"/>
      <c r="S78" s="406"/>
      <c r="T78" s="407"/>
      <c r="U78" s="438" t="str">
        <f>IF(入力シート!D243="病態別","①病態別
2 成分栄養別",IF(入力シート!D243="成分栄養別","1 病態別
②成分栄養別","1 病態別
2 成分栄養別"))</f>
        <v>1 病態別
2 成分栄養別</v>
      </c>
      <c r="V78" s="439"/>
      <c r="W78" s="439"/>
      <c r="X78" s="439"/>
      <c r="Y78" s="439"/>
      <c r="Z78" s="439"/>
      <c r="AA78" s="439"/>
      <c r="AB78" s="439"/>
      <c r="AC78" s="439"/>
      <c r="AD78" s="439"/>
      <c r="AE78" s="439"/>
      <c r="AF78" s="439"/>
      <c r="AG78" s="439"/>
      <c r="AH78" s="439"/>
      <c r="AI78" s="439"/>
      <c r="AJ78" s="439"/>
      <c r="AK78" s="439"/>
      <c r="AL78" s="440"/>
      <c r="AM78" s="70"/>
      <c r="AN78" s="70"/>
      <c r="AO78" s="70"/>
      <c r="AP78" s="70" t="s">
        <v>436</v>
      </c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65" t="s">
        <v>437</v>
      </c>
      <c r="BB78" s="71"/>
      <c r="BC78" s="71"/>
      <c r="BD78" s="71"/>
      <c r="BE78" s="71"/>
      <c r="BF78" s="70"/>
      <c r="BG78" s="70"/>
      <c r="BH78" s="378" t="str">
        <f>IF(入力シート!$D252="朝食","①朝食　2 昼食　3 夕食",IF(入力シート!$D252="昼食","1 朝食　②昼食　3 夕食",IF(入力シート!$D252="夕食","1 朝食　2 昼食　③夕食",IF(入力シート!$D252="朝食・昼食","①朝食　②昼食　3 夕食",IF(入力シート!$D252="朝食・夕食","①朝食　2 昼食　③夕食",IF(入力シート!$D252="昼食・夕食","1 朝食　②昼食　③夕食","1 朝食　2 昼食　3 夕食"))))))</f>
        <v>1 朝食　2 昼食　3 夕食</v>
      </c>
      <c r="BI78" s="378"/>
      <c r="BJ78" s="378"/>
      <c r="BK78" s="378"/>
      <c r="BL78" s="378"/>
      <c r="BM78" s="378"/>
      <c r="BN78" s="378"/>
      <c r="BO78" s="378"/>
      <c r="BP78" s="378"/>
      <c r="BQ78" s="378"/>
      <c r="BR78" s="378"/>
      <c r="BS78" s="378"/>
      <c r="BT78" s="378"/>
      <c r="BU78" s="378"/>
      <c r="BV78" s="378"/>
      <c r="BW78" s="378"/>
      <c r="BX78" s="378"/>
      <c r="BY78" s="378"/>
      <c r="BZ78" s="488"/>
      <c r="CA78" s="488"/>
      <c r="CB78" s="488"/>
      <c r="CC78" s="488"/>
      <c r="CD78" s="70"/>
      <c r="CE78" s="72" t="s">
        <v>438</v>
      </c>
      <c r="CF78" s="72"/>
      <c r="CG78" s="72"/>
      <c r="CH78" s="72"/>
      <c r="CI78" s="72"/>
      <c r="CJ78" s="72"/>
      <c r="CK78" s="70"/>
      <c r="CL78" s="70"/>
      <c r="CM78" s="73"/>
      <c r="CN78" s="29"/>
      <c r="CO78" s="29"/>
      <c r="CP78" s="29"/>
      <c r="CQ78" s="27"/>
      <c r="CR78" s="29"/>
      <c r="CS78" s="29"/>
    </row>
    <row r="79" spans="1:105" ht="15" customHeight="1" x14ac:dyDescent="0.15">
      <c r="A79" s="371" t="str">
        <f>IF(入力シート!$D242="有","①有　　2 無",IF(入力シート!$D242="無","1 有　　②無","1 有　　2 無"))</f>
        <v>1 有　　2 無</v>
      </c>
      <c r="B79" s="372"/>
      <c r="C79" s="372"/>
      <c r="D79" s="372"/>
      <c r="E79" s="372"/>
      <c r="F79" s="372"/>
      <c r="G79" s="372"/>
      <c r="H79" s="372"/>
      <c r="I79" s="372"/>
      <c r="J79" s="372"/>
      <c r="K79" s="372"/>
      <c r="L79" s="372"/>
      <c r="M79" s="372"/>
      <c r="N79" s="372"/>
      <c r="O79" s="372"/>
      <c r="P79" s="372"/>
      <c r="Q79" s="372"/>
      <c r="R79" s="372"/>
      <c r="S79" s="372"/>
      <c r="T79" s="373"/>
      <c r="U79" s="441"/>
      <c r="V79" s="442"/>
      <c r="W79" s="442"/>
      <c r="X79" s="442"/>
      <c r="Y79" s="442"/>
      <c r="Z79" s="442"/>
      <c r="AA79" s="442"/>
      <c r="AB79" s="442"/>
      <c r="AC79" s="442"/>
      <c r="AD79" s="442"/>
      <c r="AE79" s="442"/>
      <c r="AF79" s="442"/>
      <c r="AG79" s="442"/>
      <c r="AH79" s="442"/>
      <c r="AI79" s="442"/>
      <c r="AJ79" s="442"/>
      <c r="AK79" s="442"/>
      <c r="AL79" s="443"/>
      <c r="AM79" s="374" t="s">
        <v>18</v>
      </c>
      <c r="AN79" s="374"/>
      <c r="AO79" s="374"/>
      <c r="AP79" s="374"/>
      <c r="AQ79" s="374"/>
      <c r="AR79" s="374"/>
      <c r="AS79" s="374"/>
      <c r="AT79" s="374"/>
      <c r="AU79" s="374"/>
      <c r="AV79" s="374"/>
      <c r="AW79" s="374"/>
      <c r="AX79" s="374"/>
      <c r="AY79" s="374"/>
      <c r="AZ79" s="374"/>
      <c r="BA79" s="374"/>
      <c r="BB79" s="374"/>
      <c r="BC79" s="374"/>
      <c r="BD79" s="374"/>
      <c r="BE79" s="374"/>
      <c r="BF79" s="374"/>
      <c r="BG79" s="374"/>
      <c r="BH79" s="374" t="s">
        <v>168</v>
      </c>
      <c r="BI79" s="374"/>
      <c r="BJ79" s="374"/>
      <c r="BK79" s="374"/>
      <c r="BL79" s="374"/>
      <c r="BM79" s="374"/>
      <c r="BN79" s="374"/>
      <c r="BO79" s="374"/>
      <c r="BP79" s="374"/>
      <c r="BQ79" s="374"/>
      <c r="BR79" s="374"/>
      <c r="BS79" s="374"/>
      <c r="BT79" s="374"/>
      <c r="BU79" s="374"/>
      <c r="BV79" s="374"/>
      <c r="BW79" s="374"/>
      <c r="BX79" s="507" t="s">
        <v>169</v>
      </c>
      <c r="BY79" s="378"/>
      <c r="BZ79" s="378"/>
      <c r="CA79" s="378"/>
      <c r="CB79" s="378"/>
      <c r="CC79" s="378"/>
      <c r="CD79" s="378"/>
      <c r="CE79" s="378"/>
      <c r="CF79" s="378"/>
      <c r="CG79" s="378"/>
      <c r="CH79" s="378"/>
      <c r="CI79" s="378"/>
      <c r="CJ79" s="378"/>
      <c r="CK79" s="378"/>
      <c r="CL79" s="378"/>
      <c r="CM79" s="379"/>
      <c r="CQ79" s="29"/>
      <c r="CR79" s="29"/>
      <c r="CS79" s="29"/>
    </row>
    <row r="80" spans="1:105" ht="15" customHeight="1" x14ac:dyDescent="0.15">
      <c r="A80" s="405" t="s">
        <v>433</v>
      </c>
      <c r="B80" s="406"/>
      <c r="C80" s="406"/>
      <c r="D80" s="406"/>
      <c r="E80" s="406"/>
      <c r="F80" s="406"/>
      <c r="G80" s="406"/>
      <c r="H80" s="406"/>
      <c r="I80" s="406"/>
      <c r="J80" s="406"/>
      <c r="K80" s="406"/>
      <c r="L80" s="406"/>
      <c r="M80" s="406"/>
      <c r="N80" s="406"/>
      <c r="O80" s="406"/>
      <c r="P80" s="406"/>
      <c r="Q80" s="406"/>
      <c r="R80" s="406"/>
      <c r="S80" s="406"/>
      <c r="T80" s="407"/>
      <c r="U80" s="367" t="s">
        <v>435</v>
      </c>
      <c r="V80" s="368"/>
      <c r="W80" s="368"/>
      <c r="X80" s="368"/>
      <c r="Y80" s="368"/>
      <c r="Z80" s="368"/>
      <c r="AA80" s="368"/>
      <c r="AB80" s="368"/>
      <c r="AC80" s="368"/>
      <c r="AD80" s="368"/>
      <c r="AE80" s="368"/>
      <c r="AF80" s="368" t="str">
        <f>IF(入力シート!$D244="","",入力シート!D244)</f>
        <v/>
      </c>
      <c r="AG80" s="368"/>
      <c r="AH80" s="368"/>
      <c r="AI80" s="368" t="s">
        <v>434</v>
      </c>
      <c r="AJ80" s="368"/>
      <c r="AK80" s="368"/>
      <c r="AL80" s="510"/>
      <c r="AM80" s="512" t="s">
        <v>160</v>
      </c>
      <c r="AN80" s="513"/>
      <c r="AO80" s="513"/>
      <c r="AP80" s="513"/>
      <c r="AQ80" s="513"/>
      <c r="AR80" s="513"/>
      <c r="AS80" s="513"/>
      <c r="AT80" s="513"/>
      <c r="AU80" s="513"/>
      <c r="AV80" s="513"/>
      <c r="AW80" s="513"/>
      <c r="AX80" s="513"/>
      <c r="AY80" s="513"/>
      <c r="AZ80" s="513"/>
      <c r="BA80" s="513"/>
      <c r="BB80" s="513"/>
      <c r="BC80" s="513"/>
      <c r="BD80" s="513"/>
      <c r="BE80" s="513"/>
      <c r="BF80" s="513"/>
      <c r="BG80" s="514"/>
      <c r="BH80" s="354" t="str">
        <f>IF(入力シート!$D253="","",入力シート!D253)</f>
        <v/>
      </c>
      <c r="BI80" s="355"/>
      <c r="BJ80" s="355"/>
      <c r="BK80" s="355"/>
      <c r="BL80" s="355"/>
      <c r="BM80" s="355"/>
      <c r="BN80" s="355"/>
      <c r="BO80" s="355"/>
      <c r="BP80" s="355"/>
      <c r="BQ80" s="355"/>
      <c r="BR80" s="450" t="s">
        <v>158</v>
      </c>
      <c r="BS80" s="450"/>
      <c r="BT80" s="450"/>
      <c r="BU80" s="450"/>
      <c r="BV80" s="450"/>
      <c r="BW80" s="508"/>
      <c r="BX80" s="354" t="str">
        <f>IF(入力シート!$D267="","",入力シート!D267)</f>
        <v/>
      </c>
      <c r="BY80" s="355"/>
      <c r="BZ80" s="355"/>
      <c r="CA80" s="355"/>
      <c r="CB80" s="355"/>
      <c r="CC80" s="355"/>
      <c r="CD80" s="355"/>
      <c r="CE80" s="355"/>
      <c r="CF80" s="355"/>
      <c r="CG80" s="355"/>
      <c r="CH80" s="450" t="s">
        <v>158</v>
      </c>
      <c r="CI80" s="450"/>
      <c r="CJ80" s="450"/>
      <c r="CK80" s="450"/>
      <c r="CL80" s="450"/>
      <c r="CM80" s="451"/>
    </row>
    <row r="81" spans="1:131" ht="15" customHeight="1" x14ac:dyDescent="0.15">
      <c r="A81" s="422"/>
      <c r="B81" s="423"/>
      <c r="C81" s="423"/>
      <c r="D81" s="423"/>
      <c r="E81" s="423"/>
      <c r="F81" s="423"/>
      <c r="G81" s="423"/>
      <c r="H81" s="423"/>
      <c r="I81" s="423"/>
      <c r="J81" s="423"/>
      <c r="K81" s="423"/>
      <c r="L81" s="423"/>
      <c r="M81" s="423"/>
      <c r="N81" s="423"/>
      <c r="O81" s="423"/>
      <c r="P81" s="423"/>
      <c r="Q81" s="423"/>
      <c r="R81" s="423"/>
      <c r="S81" s="423"/>
      <c r="T81" s="424"/>
      <c r="U81" s="369"/>
      <c r="V81" s="370"/>
      <c r="W81" s="370"/>
      <c r="X81" s="370"/>
      <c r="Y81" s="370"/>
      <c r="Z81" s="370"/>
      <c r="AA81" s="370"/>
      <c r="AB81" s="370"/>
      <c r="AC81" s="370"/>
      <c r="AD81" s="370"/>
      <c r="AE81" s="370"/>
      <c r="AF81" s="370"/>
      <c r="AG81" s="370"/>
      <c r="AH81" s="370"/>
      <c r="AI81" s="370"/>
      <c r="AJ81" s="370"/>
      <c r="AK81" s="370"/>
      <c r="AL81" s="511"/>
      <c r="AM81" s="345" t="s">
        <v>170</v>
      </c>
      <c r="AN81" s="334"/>
      <c r="AO81" s="334"/>
      <c r="AP81" s="334"/>
      <c r="AQ81" s="334"/>
      <c r="AR81" s="334"/>
      <c r="AS81" s="334"/>
      <c r="AT81" s="334"/>
      <c r="AU81" s="334"/>
      <c r="AV81" s="334"/>
      <c r="AW81" s="334"/>
      <c r="AX81" s="334"/>
      <c r="AY81" s="334"/>
      <c r="AZ81" s="334"/>
      <c r="BA81" s="334"/>
      <c r="BB81" s="334"/>
      <c r="BC81" s="334"/>
      <c r="BD81" s="334"/>
      <c r="BE81" s="334"/>
      <c r="BF81" s="334"/>
      <c r="BG81" s="335"/>
      <c r="BH81" s="332" t="str">
        <f>IF(入力シート!$D254="","",入力シート!D254)</f>
        <v/>
      </c>
      <c r="BI81" s="333"/>
      <c r="BJ81" s="333"/>
      <c r="BK81" s="333"/>
      <c r="BL81" s="333"/>
      <c r="BM81" s="333"/>
      <c r="BN81" s="333"/>
      <c r="BO81" s="333"/>
      <c r="BP81" s="333"/>
      <c r="BQ81" s="333"/>
      <c r="BR81" s="338" t="s">
        <v>165</v>
      </c>
      <c r="BS81" s="338"/>
      <c r="BT81" s="338"/>
      <c r="BU81" s="338"/>
      <c r="BV81" s="338"/>
      <c r="BW81" s="339"/>
      <c r="BX81" s="332" t="str">
        <f>IF(入力シート!$D268="","",入力シート!D268)</f>
        <v/>
      </c>
      <c r="BY81" s="333"/>
      <c r="BZ81" s="333"/>
      <c r="CA81" s="333"/>
      <c r="CB81" s="333"/>
      <c r="CC81" s="333"/>
      <c r="CD81" s="333"/>
      <c r="CE81" s="333"/>
      <c r="CF81" s="333"/>
      <c r="CG81" s="333"/>
      <c r="CH81" s="339" t="s">
        <v>165</v>
      </c>
      <c r="CI81" s="340"/>
      <c r="CJ81" s="340"/>
      <c r="CK81" s="340"/>
      <c r="CL81" s="340"/>
      <c r="CM81" s="341"/>
    </row>
    <row r="82" spans="1:131" ht="15" customHeight="1" x14ac:dyDescent="0.15">
      <c r="A82" s="356" t="s">
        <v>237</v>
      </c>
      <c r="B82" s="357"/>
      <c r="C82" s="357"/>
      <c r="D82" s="357"/>
      <c r="E82" s="357"/>
      <c r="F82" s="357"/>
      <c r="G82" s="357"/>
      <c r="H82" s="357"/>
      <c r="I82" s="357"/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8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345" t="s">
        <v>161</v>
      </c>
      <c r="AN82" s="334"/>
      <c r="AO82" s="334"/>
      <c r="AP82" s="334"/>
      <c r="AQ82" s="334"/>
      <c r="AR82" s="334"/>
      <c r="AS82" s="334"/>
      <c r="AT82" s="334"/>
      <c r="AU82" s="334"/>
      <c r="AV82" s="334"/>
      <c r="AW82" s="334"/>
      <c r="AX82" s="334"/>
      <c r="AY82" s="334"/>
      <c r="AZ82" s="334"/>
      <c r="BA82" s="334"/>
      <c r="BB82" s="334"/>
      <c r="BC82" s="334"/>
      <c r="BD82" s="334"/>
      <c r="BE82" s="334"/>
      <c r="BF82" s="334"/>
      <c r="BG82" s="335"/>
      <c r="BH82" s="332" t="str">
        <f>IF(入力シート!$D255="","",入力シート!D255)</f>
        <v/>
      </c>
      <c r="BI82" s="333"/>
      <c r="BJ82" s="333"/>
      <c r="BK82" s="333"/>
      <c r="BL82" s="333"/>
      <c r="BM82" s="333"/>
      <c r="BN82" s="333"/>
      <c r="BO82" s="333"/>
      <c r="BP82" s="333"/>
      <c r="BQ82" s="333"/>
      <c r="BR82" s="338" t="s">
        <v>165</v>
      </c>
      <c r="BS82" s="338"/>
      <c r="BT82" s="338"/>
      <c r="BU82" s="338"/>
      <c r="BV82" s="338"/>
      <c r="BW82" s="339"/>
      <c r="BX82" s="332" t="str">
        <f>IF(入力シート!$D269="","",入力シート!D269)</f>
        <v/>
      </c>
      <c r="BY82" s="333"/>
      <c r="BZ82" s="333"/>
      <c r="CA82" s="333"/>
      <c r="CB82" s="333"/>
      <c r="CC82" s="333"/>
      <c r="CD82" s="333"/>
      <c r="CE82" s="333"/>
      <c r="CF82" s="333"/>
      <c r="CG82" s="333"/>
      <c r="CH82" s="339" t="s">
        <v>165</v>
      </c>
      <c r="CI82" s="340"/>
      <c r="CJ82" s="340"/>
      <c r="CK82" s="340"/>
      <c r="CL82" s="340"/>
      <c r="CM82" s="341"/>
    </row>
    <row r="83" spans="1:131" ht="15" customHeight="1" x14ac:dyDescent="0.15">
      <c r="A83" s="359"/>
      <c r="B83" s="360"/>
      <c r="C83" s="360"/>
      <c r="D83" s="360"/>
      <c r="E83" s="360"/>
      <c r="F83" s="360"/>
      <c r="G83" s="360"/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1"/>
      <c r="U83" s="346">
        <f>IF(入力シート!$D245="毎月","①",1)</f>
        <v>1</v>
      </c>
      <c r="V83" s="346"/>
      <c r="W83" s="31" t="s">
        <v>239</v>
      </c>
      <c r="X83" s="33"/>
      <c r="Y83" s="221"/>
      <c r="Z83" s="221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265"/>
      <c r="AM83" s="345" t="s">
        <v>171</v>
      </c>
      <c r="AN83" s="334"/>
      <c r="AO83" s="334"/>
      <c r="AP83" s="334"/>
      <c r="AQ83" s="334"/>
      <c r="AR83" s="334"/>
      <c r="AS83" s="334"/>
      <c r="AT83" s="334"/>
      <c r="AU83" s="334"/>
      <c r="AV83" s="334"/>
      <c r="AW83" s="334"/>
      <c r="AX83" s="334"/>
      <c r="AY83" s="334"/>
      <c r="AZ83" s="334"/>
      <c r="BA83" s="334"/>
      <c r="BB83" s="334"/>
      <c r="BC83" s="334"/>
      <c r="BD83" s="334"/>
      <c r="BE83" s="334"/>
      <c r="BF83" s="334"/>
      <c r="BG83" s="335"/>
      <c r="BH83" s="350" t="str">
        <f>IF(入力シート!$D256="","",入力シート!D256)</f>
        <v/>
      </c>
      <c r="BI83" s="351"/>
      <c r="BJ83" s="351"/>
      <c r="BK83" s="351"/>
      <c r="BL83" s="351"/>
      <c r="BM83" s="351"/>
      <c r="BN83" s="351"/>
      <c r="BO83" s="351"/>
      <c r="BP83" s="351"/>
      <c r="BQ83" s="351"/>
      <c r="BR83" s="338" t="s">
        <v>166</v>
      </c>
      <c r="BS83" s="338"/>
      <c r="BT83" s="338"/>
      <c r="BU83" s="338"/>
      <c r="BV83" s="338"/>
      <c r="BW83" s="339"/>
      <c r="BX83" s="350" t="str">
        <f>IF(入力シート!$D270="","",入力シート!D270)</f>
        <v/>
      </c>
      <c r="BY83" s="351"/>
      <c r="BZ83" s="351"/>
      <c r="CA83" s="351"/>
      <c r="CB83" s="351"/>
      <c r="CC83" s="351"/>
      <c r="CD83" s="351"/>
      <c r="CE83" s="351"/>
      <c r="CF83" s="351"/>
      <c r="CG83" s="351"/>
      <c r="CH83" s="339" t="s">
        <v>166</v>
      </c>
      <c r="CI83" s="340"/>
      <c r="CJ83" s="340"/>
      <c r="CK83" s="340"/>
      <c r="CL83" s="340"/>
      <c r="CM83" s="341"/>
    </row>
    <row r="84" spans="1:131" ht="15" customHeight="1" x14ac:dyDescent="0.15">
      <c r="A84" s="359"/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1"/>
      <c r="U84" s="346">
        <f>IF(入力シート!$D245="報告月のみ","②",2)</f>
        <v>2</v>
      </c>
      <c r="V84" s="346"/>
      <c r="W84" s="31" t="s">
        <v>310</v>
      </c>
      <c r="X84" s="33"/>
      <c r="Y84" s="33"/>
      <c r="Z84" s="33"/>
      <c r="AA84" s="33"/>
      <c r="AB84" s="33"/>
      <c r="AC84" s="33"/>
      <c r="AD84" s="31"/>
      <c r="AE84" s="32"/>
      <c r="AF84" s="32"/>
      <c r="AG84" s="32"/>
      <c r="AH84" s="221"/>
      <c r="AI84" s="190"/>
      <c r="AJ84" s="220"/>
      <c r="AK84" s="220"/>
      <c r="AL84" s="266"/>
      <c r="AM84" s="334" t="s">
        <v>162</v>
      </c>
      <c r="AN84" s="334"/>
      <c r="AO84" s="334"/>
      <c r="AP84" s="334"/>
      <c r="AQ84" s="334"/>
      <c r="AR84" s="334"/>
      <c r="AS84" s="334"/>
      <c r="AT84" s="334"/>
      <c r="AU84" s="334"/>
      <c r="AV84" s="334"/>
      <c r="AW84" s="334"/>
      <c r="AX84" s="334"/>
      <c r="AY84" s="334"/>
      <c r="AZ84" s="334"/>
      <c r="BA84" s="334"/>
      <c r="BB84" s="334"/>
      <c r="BC84" s="334"/>
      <c r="BD84" s="334"/>
      <c r="BE84" s="334"/>
      <c r="BF84" s="334"/>
      <c r="BG84" s="335"/>
      <c r="BH84" s="332" t="str">
        <f>IF(入力シート!$D257="","",入力シート!D257)</f>
        <v/>
      </c>
      <c r="BI84" s="333"/>
      <c r="BJ84" s="333"/>
      <c r="BK84" s="333"/>
      <c r="BL84" s="333"/>
      <c r="BM84" s="333"/>
      <c r="BN84" s="333"/>
      <c r="BO84" s="333"/>
      <c r="BP84" s="333"/>
      <c r="BQ84" s="333"/>
      <c r="BR84" s="338" t="s">
        <v>166</v>
      </c>
      <c r="BS84" s="338"/>
      <c r="BT84" s="338"/>
      <c r="BU84" s="338"/>
      <c r="BV84" s="338"/>
      <c r="BW84" s="339"/>
      <c r="BX84" s="332" t="str">
        <f>IF(入力シート!$D271="","",入力シート!D271)</f>
        <v/>
      </c>
      <c r="BY84" s="333"/>
      <c r="BZ84" s="333"/>
      <c r="CA84" s="333"/>
      <c r="CB84" s="333"/>
      <c r="CC84" s="333"/>
      <c r="CD84" s="333"/>
      <c r="CE84" s="333"/>
      <c r="CF84" s="333"/>
      <c r="CG84" s="333"/>
      <c r="CH84" s="339" t="s">
        <v>166</v>
      </c>
      <c r="CI84" s="340"/>
      <c r="CJ84" s="340"/>
      <c r="CK84" s="340"/>
      <c r="CL84" s="340"/>
      <c r="CM84" s="341"/>
    </row>
    <row r="85" spans="1:131" ht="15" customHeight="1" x14ac:dyDescent="0.15">
      <c r="A85" s="359"/>
      <c r="B85" s="360"/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1"/>
      <c r="U85" s="346">
        <f>IF(入力シート!$D245="その他","③",3)</f>
        <v>3</v>
      </c>
      <c r="V85" s="346"/>
      <c r="W85" s="31" t="s">
        <v>311</v>
      </c>
      <c r="X85" s="33"/>
      <c r="Y85" s="33"/>
      <c r="Z85" s="33"/>
      <c r="AA85" s="33"/>
      <c r="AB85" s="33"/>
      <c r="AC85" s="33"/>
      <c r="AD85" s="346" t="str">
        <f>IF(入力シート!$D246="","",入力シート!D246)</f>
        <v/>
      </c>
      <c r="AE85" s="346"/>
      <c r="AF85" s="346"/>
      <c r="AG85" s="346"/>
      <c r="AH85" s="346"/>
      <c r="AI85" s="346"/>
      <c r="AJ85" s="346"/>
      <c r="AK85" s="346"/>
      <c r="AL85" s="266" t="s">
        <v>301</v>
      </c>
      <c r="AM85" s="334" t="s">
        <v>172</v>
      </c>
      <c r="AN85" s="334"/>
      <c r="AO85" s="334"/>
      <c r="AP85" s="334"/>
      <c r="AQ85" s="334"/>
      <c r="AR85" s="334"/>
      <c r="AS85" s="334"/>
      <c r="AT85" s="334"/>
      <c r="AU85" s="334"/>
      <c r="AV85" s="334"/>
      <c r="AW85" s="334"/>
      <c r="AX85" s="334"/>
      <c r="AY85" s="334"/>
      <c r="AZ85" s="334"/>
      <c r="BA85" s="334"/>
      <c r="BB85" s="334"/>
      <c r="BC85" s="334"/>
      <c r="BD85" s="334"/>
      <c r="BE85" s="334"/>
      <c r="BF85" s="334"/>
      <c r="BG85" s="335"/>
      <c r="BH85" s="350" t="str">
        <f>IF(入力シート!$D258="","",入力シート!D258)</f>
        <v/>
      </c>
      <c r="BI85" s="351"/>
      <c r="BJ85" s="351"/>
      <c r="BK85" s="351"/>
      <c r="BL85" s="351"/>
      <c r="BM85" s="351"/>
      <c r="BN85" s="351"/>
      <c r="BO85" s="351"/>
      <c r="BP85" s="351"/>
      <c r="BQ85" s="351"/>
      <c r="BR85" s="338" t="s">
        <v>159</v>
      </c>
      <c r="BS85" s="338"/>
      <c r="BT85" s="338"/>
      <c r="BU85" s="338"/>
      <c r="BV85" s="338"/>
      <c r="BW85" s="339"/>
      <c r="BX85" s="350" t="str">
        <f>IF(入力シート!$D272="","",入力シート!D272)</f>
        <v/>
      </c>
      <c r="BY85" s="351"/>
      <c r="BZ85" s="351"/>
      <c r="CA85" s="351"/>
      <c r="CB85" s="351"/>
      <c r="CC85" s="351"/>
      <c r="CD85" s="351"/>
      <c r="CE85" s="351"/>
      <c r="CF85" s="351"/>
      <c r="CG85" s="351"/>
      <c r="CH85" s="342" t="s">
        <v>159</v>
      </c>
      <c r="CI85" s="343"/>
      <c r="CJ85" s="343"/>
      <c r="CK85" s="343"/>
      <c r="CL85" s="343"/>
      <c r="CM85" s="344"/>
    </row>
    <row r="86" spans="1:131" ht="15" customHeight="1" x14ac:dyDescent="0.15">
      <c r="A86" s="359"/>
      <c r="B86" s="360"/>
      <c r="C86" s="360"/>
      <c r="D86" s="360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1"/>
      <c r="U86" s="346">
        <f>IF(入力シート!$D245="無","④",4)</f>
        <v>4</v>
      </c>
      <c r="V86" s="346"/>
      <c r="W86" s="31" t="s">
        <v>40</v>
      </c>
      <c r="X86" s="33"/>
      <c r="Y86" s="33"/>
      <c r="Z86" s="33"/>
      <c r="AA86" s="33"/>
      <c r="AB86" s="33"/>
      <c r="AC86" s="33"/>
      <c r="AD86" s="31"/>
      <c r="AE86" s="32"/>
      <c r="AF86" s="32"/>
      <c r="AG86" s="32"/>
      <c r="AH86" s="32"/>
      <c r="AI86" s="190"/>
      <c r="AJ86" s="220"/>
      <c r="AK86" s="220"/>
      <c r="AL86" s="266"/>
      <c r="AM86" s="334" t="s">
        <v>173</v>
      </c>
      <c r="AN86" s="334"/>
      <c r="AO86" s="334"/>
      <c r="AP86" s="334"/>
      <c r="AQ86" s="334"/>
      <c r="AR86" s="334"/>
      <c r="AS86" s="334"/>
      <c r="AT86" s="334"/>
      <c r="AU86" s="334"/>
      <c r="AV86" s="334"/>
      <c r="AW86" s="334"/>
      <c r="AX86" s="334"/>
      <c r="AY86" s="334"/>
      <c r="AZ86" s="334"/>
      <c r="BA86" s="334"/>
      <c r="BB86" s="334"/>
      <c r="BC86" s="334"/>
      <c r="BD86" s="334"/>
      <c r="BE86" s="334"/>
      <c r="BF86" s="334"/>
      <c r="BG86" s="335"/>
      <c r="BH86" s="348" t="str">
        <f>IF(入力シート!$D259="","",入力シート!D259)</f>
        <v/>
      </c>
      <c r="BI86" s="349"/>
      <c r="BJ86" s="349"/>
      <c r="BK86" s="349"/>
      <c r="BL86" s="349"/>
      <c r="BM86" s="349"/>
      <c r="BN86" s="349"/>
      <c r="BO86" s="349"/>
      <c r="BP86" s="349"/>
      <c r="BQ86" s="349"/>
      <c r="BR86" s="338" t="s">
        <v>166</v>
      </c>
      <c r="BS86" s="338"/>
      <c r="BT86" s="338"/>
      <c r="BU86" s="338"/>
      <c r="BV86" s="338"/>
      <c r="BW86" s="339"/>
      <c r="BX86" s="348" t="str">
        <f>IF(入力シート!$D273="","",入力シート!D273)</f>
        <v/>
      </c>
      <c r="BY86" s="349"/>
      <c r="BZ86" s="349"/>
      <c r="CA86" s="349"/>
      <c r="CB86" s="349"/>
      <c r="CC86" s="349"/>
      <c r="CD86" s="349"/>
      <c r="CE86" s="349"/>
      <c r="CF86" s="349"/>
      <c r="CG86" s="349"/>
      <c r="CH86" s="339" t="s">
        <v>166</v>
      </c>
      <c r="CI86" s="340"/>
      <c r="CJ86" s="340"/>
      <c r="CK86" s="340"/>
      <c r="CL86" s="340"/>
      <c r="CM86" s="341"/>
    </row>
    <row r="87" spans="1:131" ht="15" customHeight="1" x14ac:dyDescent="0.15">
      <c r="A87" s="362"/>
      <c r="B87" s="363"/>
      <c r="C87" s="363"/>
      <c r="D87" s="363"/>
      <c r="E87" s="363"/>
      <c r="F87" s="363"/>
      <c r="G87" s="363"/>
      <c r="H87" s="363"/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4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0"/>
      <c r="AK87" s="190"/>
      <c r="AL87" s="264"/>
      <c r="AM87" s="334" t="s">
        <v>174</v>
      </c>
      <c r="AN87" s="334"/>
      <c r="AO87" s="334"/>
      <c r="AP87" s="334"/>
      <c r="AQ87" s="334"/>
      <c r="AR87" s="334"/>
      <c r="AS87" s="334"/>
      <c r="AT87" s="334"/>
      <c r="AU87" s="334"/>
      <c r="AV87" s="334"/>
      <c r="AW87" s="334"/>
      <c r="AX87" s="334"/>
      <c r="AY87" s="334"/>
      <c r="AZ87" s="334"/>
      <c r="BA87" s="334"/>
      <c r="BB87" s="334"/>
      <c r="BC87" s="334"/>
      <c r="BD87" s="334"/>
      <c r="BE87" s="334"/>
      <c r="BF87" s="334"/>
      <c r="BG87" s="335"/>
      <c r="BH87" s="348" t="str">
        <f>IF(入力シート!$D260="","",入力シート!D260)</f>
        <v/>
      </c>
      <c r="BI87" s="349"/>
      <c r="BJ87" s="349"/>
      <c r="BK87" s="349"/>
      <c r="BL87" s="349"/>
      <c r="BM87" s="349"/>
      <c r="BN87" s="349"/>
      <c r="BO87" s="349"/>
      <c r="BP87" s="349"/>
      <c r="BQ87" s="349"/>
      <c r="BR87" s="338" t="s">
        <v>166</v>
      </c>
      <c r="BS87" s="338"/>
      <c r="BT87" s="338"/>
      <c r="BU87" s="338"/>
      <c r="BV87" s="338"/>
      <c r="BW87" s="339"/>
      <c r="BX87" s="348" t="str">
        <f>IF(入力シート!$D274="","",入力シート!D274)</f>
        <v/>
      </c>
      <c r="BY87" s="349"/>
      <c r="BZ87" s="349"/>
      <c r="CA87" s="349"/>
      <c r="CB87" s="349"/>
      <c r="CC87" s="349"/>
      <c r="CD87" s="349"/>
      <c r="CE87" s="349"/>
      <c r="CF87" s="349"/>
      <c r="CG87" s="349"/>
      <c r="CH87" s="339" t="s">
        <v>166</v>
      </c>
      <c r="CI87" s="340"/>
      <c r="CJ87" s="340"/>
      <c r="CK87" s="340"/>
      <c r="CL87" s="340"/>
      <c r="CM87" s="341"/>
    </row>
    <row r="88" spans="1:131" ht="15" customHeight="1" x14ac:dyDescent="0.15">
      <c r="A88" s="458" t="s">
        <v>312</v>
      </c>
      <c r="B88" s="459"/>
      <c r="C88" s="459"/>
      <c r="D88" s="459"/>
      <c r="E88" s="459"/>
      <c r="F88" s="459"/>
      <c r="G88" s="459"/>
      <c r="H88" s="459"/>
      <c r="I88" s="459"/>
      <c r="J88" s="459"/>
      <c r="K88" s="459"/>
      <c r="L88" s="459"/>
      <c r="M88" s="459"/>
      <c r="N88" s="459"/>
      <c r="O88" s="459"/>
      <c r="P88" s="459"/>
      <c r="Q88" s="459"/>
      <c r="R88" s="459"/>
      <c r="S88" s="459"/>
      <c r="T88" s="460"/>
      <c r="U88" s="224"/>
      <c r="V88" s="195" t="s">
        <v>297</v>
      </c>
      <c r="W88" s="195"/>
      <c r="X88" s="195"/>
      <c r="Y88" s="267"/>
      <c r="Z88" s="366" t="str">
        <f>IF(入力シート!$D247="","　　時　　分",入力シート!$D247)</f>
        <v>　　時　　分</v>
      </c>
      <c r="AA88" s="366"/>
      <c r="AB88" s="366"/>
      <c r="AC88" s="366"/>
      <c r="AD88" s="366"/>
      <c r="AE88" s="366"/>
      <c r="AF88" s="366"/>
      <c r="AG88" s="366"/>
      <c r="AH88" s="366"/>
      <c r="AI88" s="366"/>
      <c r="AJ88" s="366"/>
      <c r="AK88" s="366"/>
      <c r="AL88" s="268"/>
      <c r="AM88" s="334" t="s">
        <v>175</v>
      </c>
      <c r="AN88" s="334"/>
      <c r="AO88" s="334"/>
      <c r="AP88" s="334"/>
      <c r="AQ88" s="334"/>
      <c r="AR88" s="334"/>
      <c r="AS88" s="334"/>
      <c r="AT88" s="334"/>
      <c r="AU88" s="334"/>
      <c r="AV88" s="334"/>
      <c r="AW88" s="334"/>
      <c r="AX88" s="334"/>
      <c r="AY88" s="334"/>
      <c r="AZ88" s="334"/>
      <c r="BA88" s="334"/>
      <c r="BB88" s="334"/>
      <c r="BC88" s="334"/>
      <c r="BD88" s="334"/>
      <c r="BE88" s="334"/>
      <c r="BF88" s="334"/>
      <c r="BG88" s="335"/>
      <c r="BH88" s="350" t="str">
        <f>IF(入力シート!$D261="","",入力シート!D261)</f>
        <v/>
      </c>
      <c r="BI88" s="351"/>
      <c r="BJ88" s="351"/>
      <c r="BK88" s="351"/>
      <c r="BL88" s="351"/>
      <c r="BM88" s="351"/>
      <c r="BN88" s="351"/>
      <c r="BO88" s="351"/>
      <c r="BP88" s="351"/>
      <c r="BQ88" s="351"/>
      <c r="BR88" s="338" t="s">
        <v>166</v>
      </c>
      <c r="BS88" s="338"/>
      <c r="BT88" s="338"/>
      <c r="BU88" s="338"/>
      <c r="BV88" s="338"/>
      <c r="BW88" s="339"/>
      <c r="BX88" s="350" t="str">
        <f>IF(入力シート!$D275="","",入力シート!D275)</f>
        <v/>
      </c>
      <c r="BY88" s="351"/>
      <c r="BZ88" s="351"/>
      <c r="CA88" s="351"/>
      <c r="CB88" s="351"/>
      <c r="CC88" s="351"/>
      <c r="CD88" s="351"/>
      <c r="CE88" s="351"/>
      <c r="CF88" s="351"/>
      <c r="CG88" s="351"/>
      <c r="CH88" s="339" t="s">
        <v>166</v>
      </c>
      <c r="CI88" s="340"/>
      <c r="CJ88" s="340"/>
      <c r="CK88" s="340"/>
      <c r="CL88" s="340"/>
      <c r="CM88" s="341"/>
    </row>
    <row r="89" spans="1:131" ht="15" customHeight="1" x14ac:dyDescent="0.15">
      <c r="A89" s="461"/>
      <c r="B89" s="462"/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2"/>
      <c r="N89" s="462"/>
      <c r="O89" s="462"/>
      <c r="P89" s="462"/>
      <c r="Q89" s="462"/>
      <c r="R89" s="462"/>
      <c r="S89" s="462"/>
      <c r="T89" s="463"/>
      <c r="U89" s="190"/>
      <c r="V89" s="195" t="s">
        <v>298</v>
      </c>
      <c r="W89" s="195"/>
      <c r="X89" s="195"/>
      <c r="Y89" s="267"/>
      <c r="Z89" s="366" t="str">
        <f>IF(入力シート!$D248="","　　時　　分",入力シート!$D248)</f>
        <v>　　時　　分</v>
      </c>
      <c r="AA89" s="366"/>
      <c r="AB89" s="366"/>
      <c r="AC89" s="366"/>
      <c r="AD89" s="366"/>
      <c r="AE89" s="366"/>
      <c r="AF89" s="366"/>
      <c r="AG89" s="366"/>
      <c r="AH89" s="366"/>
      <c r="AI89" s="366"/>
      <c r="AJ89" s="366"/>
      <c r="AK89" s="366"/>
      <c r="AL89" s="265"/>
      <c r="AM89" s="334" t="s">
        <v>176</v>
      </c>
      <c r="AN89" s="334"/>
      <c r="AO89" s="334"/>
      <c r="AP89" s="334"/>
      <c r="AQ89" s="334"/>
      <c r="AR89" s="334"/>
      <c r="AS89" s="334"/>
      <c r="AT89" s="334"/>
      <c r="AU89" s="334"/>
      <c r="AV89" s="334"/>
      <c r="AW89" s="334"/>
      <c r="AX89" s="334"/>
      <c r="AY89" s="334"/>
      <c r="AZ89" s="334"/>
      <c r="BA89" s="334"/>
      <c r="BB89" s="334"/>
      <c r="BC89" s="334"/>
      <c r="BD89" s="334"/>
      <c r="BE89" s="334"/>
      <c r="BF89" s="334"/>
      <c r="BG89" s="335"/>
      <c r="BH89" s="332" t="str">
        <f>IF(入力シート!$D262="","",入力シート!D262)</f>
        <v/>
      </c>
      <c r="BI89" s="333"/>
      <c r="BJ89" s="333"/>
      <c r="BK89" s="333"/>
      <c r="BL89" s="333"/>
      <c r="BM89" s="333"/>
      <c r="BN89" s="333"/>
      <c r="BO89" s="333"/>
      <c r="BP89" s="333"/>
      <c r="BQ89" s="333"/>
      <c r="BR89" s="338" t="s">
        <v>165</v>
      </c>
      <c r="BS89" s="338"/>
      <c r="BT89" s="338"/>
      <c r="BU89" s="338"/>
      <c r="BV89" s="338"/>
      <c r="BW89" s="339"/>
      <c r="BX89" s="332" t="str">
        <f>IF(入力シート!$D276="","",入力シート!D276)</f>
        <v/>
      </c>
      <c r="BY89" s="333"/>
      <c r="BZ89" s="333"/>
      <c r="CA89" s="333"/>
      <c r="CB89" s="333"/>
      <c r="CC89" s="333"/>
      <c r="CD89" s="333"/>
      <c r="CE89" s="333"/>
      <c r="CF89" s="333"/>
      <c r="CG89" s="333"/>
      <c r="CH89" s="339" t="s">
        <v>165</v>
      </c>
      <c r="CI89" s="340"/>
      <c r="CJ89" s="340"/>
      <c r="CK89" s="340"/>
      <c r="CL89" s="340"/>
      <c r="CM89" s="341"/>
    </row>
    <row r="90" spans="1:131" ht="15" customHeight="1" x14ac:dyDescent="0.15">
      <c r="A90" s="464"/>
      <c r="B90" s="465"/>
      <c r="C90" s="465"/>
      <c r="D90" s="465"/>
      <c r="E90" s="465"/>
      <c r="F90" s="465"/>
      <c r="G90" s="465"/>
      <c r="H90" s="465"/>
      <c r="I90" s="465"/>
      <c r="J90" s="465"/>
      <c r="K90" s="465"/>
      <c r="L90" s="465"/>
      <c r="M90" s="465"/>
      <c r="N90" s="465"/>
      <c r="O90" s="465"/>
      <c r="P90" s="465"/>
      <c r="Q90" s="465"/>
      <c r="R90" s="465"/>
      <c r="S90" s="465"/>
      <c r="T90" s="466"/>
      <c r="U90" s="203"/>
      <c r="V90" s="195" t="s">
        <v>299</v>
      </c>
      <c r="W90" s="195"/>
      <c r="X90" s="195"/>
      <c r="Y90" s="209"/>
      <c r="Z90" s="366" t="str">
        <f>IF(入力シート!$D249="","　　時　　分",入力シート!$D249)</f>
        <v>　　時　　分</v>
      </c>
      <c r="AA90" s="366"/>
      <c r="AB90" s="366"/>
      <c r="AC90" s="366"/>
      <c r="AD90" s="366"/>
      <c r="AE90" s="366"/>
      <c r="AF90" s="366"/>
      <c r="AG90" s="366"/>
      <c r="AH90" s="366"/>
      <c r="AI90" s="366"/>
      <c r="AJ90" s="366"/>
      <c r="AK90" s="366"/>
      <c r="AL90" s="264"/>
      <c r="AM90" s="334" t="s">
        <v>163</v>
      </c>
      <c r="AN90" s="334"/>
      <c r="AO90" s="334"/>
      <c r="AP90" s="334"/>
      <c r="AQ90" s="334"/>
      <c r="AR90" s="334"/>
      <c r="AS90" s="334"/>
      <c r="AT90" s="334"/>
      <c r="AU90" s="334"/>
      <c r="AV90" s="334"/>
      <c r="AW90" s="334"/>
      <c r="AX90" s="334"/>
      <c r="AY90" s="334"/>
      <c r="AZ90" s="334"/>
      <c r="BA90" s="334"/>
      <c r="BB90" s="334"/>
      <c r="BC90" s="334"/>
      <c r="BD90" s="334"/>
      <c r="BE90" s="334"/>
      <c r="BF90" s="334"/>
      <c r="BG90" s="335"/>
      <c r="BH90" s="332" t="str">
        <f>IF(入力シート!$D263="","",入力シート!D263)</f>
        <v/>
      </c>
      <c r="BI90" s="333"/>
      <c r="BJ90" s="333"/>
      <c r="BK90" s="333"/>
      <c r="BL90" s="333"/>
      <c r="BM90" s="333"/>
      <c r="BN90" s="333"/>
      <c r="BO90" s="333"/>
      <c r="BP90" s="333"/>
      <c r="BQ90" s="333"/>
      <c r="BR90" s="338" t="s">
        <v>165</v>
      </c>
      <c r="BS90" s="338"/>
      <c r="BT90" s="338"/>
      <c r="BU90" s="338"/>
      <c r="BV90" s="338"/>
      <c r="BW90" s="339"/>
      <c r="BX90" s="332" t="str">
        <f>IF(入力シート!$D277="","",入力シート!D277)</f>
        <v/>
      </c>
      <c r="BY90" s="333"/>
      <c r="BZ90" s="333"/>
      <c r="CA90" s="333"/>
      <c r="CB90" s="333"/>
      <c r="CC90" s="333"/>
      <c r="CD90" s="333"/>
      <c r="CE90" s="333"/>
      <c r="CF90" s="333"/>
      <c r="CG90" s="333"/>
      <c r="CH90" s="339" t="s">
        <v>165</v>
      </c>
      <c r="CI90" s="340"/>
      <c r="CJ90" s="340"/>
      <c r="CK90" s="340"/>
      <c r="CL90" s="340"/>
      <c r="CM90" s="341"/>
    </row>
    <row r="91" spans="1:131" ht="15" customHeight="1" x14ac:dyDescent="0.15">
      <c r="A91" s="356" t="s">
        <v>441</v>
      </c>
      <c r="B91" s="459"/>
      <c r="C91" s="459"/>
      <c r="D91" s="459"/>
      <c r="E91" s="459"/>
      <c r="F91" s="459"/>
      <c r="G91" s="459"/>
      <c r="H91" s="459"/>
      <c r="I91" s="459"/>
      <c r="J91" s="459"/>
      <c r="K91" s="459"/>
      <c r="L91" s="459"/>
      <c r="M91" s="459"/>
      <c r="N91" s="459"/>
      <c r="O91" s="459"/>
      <c r="P91" s="459"/>
      <c r="Q91" s="459"/>
      <c r="R91" s="459"/>
      <c r="S91" s="459"/>
      <c r="T91" s="460"/>
      <c r="U91" s="223"/>
      <c r="V91" s="223" t="s">
        <v>439</v>
      </c>
      <c r="W91" s="223"/>
      <c r="X91" s="365" t="str">
        <f>IF(入力シート!D250="1食","1食",IF(入力シート!D250="2食","2食",IF(入力シート!D250="1日","1日","1食・2食・1日")))</f>
        <v>1食・2食・1日</v>
      </c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223" t="s">
        <v>440</v>
      </c>
      <c r="AL91" s="269"/>
      <c r="AM91" s="334" t="s">
        <v>177</v>
      </c>
      <c r="AN91" s="334"/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334"/>
      <c r="BC91" s="334"/>
      <c r="BD91" s="334"/>
      <c r="BE91" s="334"/>
      <c r="BF91" s="334"/>
      <c r="BG91" s="335"/>
      <c r="BH91" s="332" t="e">
        <f>IF(入力シート!$D264="","",入力シート!D264)</f>
        <v>#DIV/0!</v>
      </c>
      <c r="BI91" s="333"/>
      <c r="BJ91" s="333"/>
      <c r="BK91" s="333"/>
      <c r="BL91" s="333"/>
      <c r="BM91" s="333"/>
      <c r="BN91" s="333"/>
      <c r="BO91" s="333"/>
      <c r="BP91" s="333"/>
      <c r="BQ91" s="333"/>
      <c r="BR91" s="338" t="s">
        <v>167</v>
      </c>
      <c r="BS91" s="338"/>
      <c r="BT91" s="338"/>
      <c r="BU91" s="338"/>
      <c r="BV91" s="338"/>
      <c r="BW91" s="339"/>
      <c r="BX91" s="332" t="e">
        <f>IF(入力シート!$D278="","",入力シート!D278)</f>
        <v>#DIV/0!</v>
      </c>
      <c r="BY91" s="333"/>
      <c r="BZ91" s="333"/>
      <c r="CA91" s="333"/>
      <c r="CB91" s="333"/>
      <c r="CC91" s="333"/>
      <c r="CD91" s="333"/>
      <c r="CE91" s="333"/>
      <c r="CF91" s="333"/>
      <c r="CG91" s="333"/>
      <c r="CH91" s="339" t="s">
        <v>167</v>
      </c>
      <c r="CI91" s="340"/>
      <c r="CJ91" s="340"/>
      <c r="CK91" s="340"/>
      <c r="CL91" s="340"/>
      <c r="CM91" s="341"/>
    </row>
    <row r="92" spans="1:131" ht="15" customHeight="1" x14ac:dyDescent="0.15">
      <c r="A92" s="461"/>
      <c r="B92" s="462"/>
      <c r="C92" s="462"/>
      <c r="D92" s="462"/>
      <c r="E92" s="462"/>
      <c r="F92" s="462"/>
      <c r="G92" s="462"/>
      <c r="H92" s="462"/>
      <c r="I92" s="462"/>
      <c r="J92" s="462"/>
      <c r="K92" s="462"/>
      <c r="L92" s="462"/>
      <c r="M92" s="462"/>
      <c r="N92" s="462"/>
      <c r="O92" s="462"/>
      <c r="P92" s="462"/>
      <c r="Q92" s="462"/>
      <c r="R92" s="462"/>
      <c r="S92" s="462"/>
      <c r="T92" s="463"/>
      <c r="U92" s="31"/>
      <c r="V92" s="31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31"/>
      <c r="AL92" s="263"/>
      <c r="AM92" s="345" t="s">
        <v>178</v>
      </c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34"/>
      <c r="BE92" s="334"/>
      <c r="BF92" s="334"/>
      <c r="BG92" s="335"/>
      <c r="BH92" s="332" t="e">
        <f>IF(入力シート!$D265="","",入力シート!D265)</f>
        <v>#DIV/0!</v>
      </c>
      <c r="BI92" s="333"/>
      <c r="BJ92" s="333"/>
      <c r="BK92" s="333"/>
      <c r="BL92" s="333"/>
      <c r="BM92" s="333"/>
      <c r="BN92" s="333"/>
      <c r="BO92" s="333"/>
      <c r="BP92" s="333"/>
      <c r="BQ92" s="333"/>
      <c r="BR92" s="338" t="s">
        <v>167</v>
      </c>
      <c r="BS92" s="338"/>
      <c r="BT92" s="338"/>
      <c r="BU92" s="338"/>
      <c r="BV92" s="338"/>
      <c r="BW92" s="339"/>
      <c r="BX92" s="332" t="e">
        <f>IF(入力シート!$D279="","",入力シート!D279)</f>
        <v>#DIV/0!</v>
      </c>
      <c r="BY92" s="333"/>
      <c r="BZ92" s="333"/>
      <c r="CA92" s="333"/>
      <c r="CB92" s="333"/>
      <c r="CC92" s="333"/>
      <c r="CD92" s="333"/>
      <c r="CE92" s="333"/>
      <c r="CF92" s="333"/>
      <c r="CG92" s="333"/>
      <c r="CH92" s="339" t="s">
        <v>167</v>
      </c>
      <c r="CI92" s="340"/>
      <c r="CJ92" s="340"/>
      <c r="CK92" s="340"/>
      <c r="CL92" s="340"/>
      <c r="CM92" s="341"/>
    </row>
    <row r="93" spans="1:131" ht="15" customHeight="1" x14ac:dyDescent="0.15">
      <c r="A93" s="464"/>
      <c r="B93" s="465"/>
      <c r="C93" s="465"/>
      <c r="D93" s="465"/>
      <c r="E93" s="465"/>
      <c r="F93" s="465"/>
      <c r="G93" s="465"/>
      <c r="H93" s="465"/>
      <c r="I93" s="465"/>
      <c r="J93" s="465"/>
      <c r="K93" s="465"/>
      <c r="L93" s="465"/>
      <c r="M93" s="465"/>
      <c r="N93" s="465"/>
      <c r="O93" s="465"/>
      <c r="P93" s="465"/>
      <c r="Q93" s="465"/>
      <c r="R93" s="465"/>
      <c r="S93" s="465"/>
      <c r="T93" s="466"/>
      <c r="U93" s="202"/>
      <c r="V93" s="202"/>
      <c r="W93" s="202"/>
      <c r="X93" s="202"/>
      <c r="Y93" s="347" t="str">
        <f>IF(入力シート!$D251="","",入力シート!D251)</f>
        <v/>
      </c>
      <c r="Z93" s="347"/>
      <c r="AA93" s="347"/>
      <c r="AB93" s="347"/>
      <c r="AC93" s="347"/>
      <c r="AD93" s="347"/>
      <c r="AE93" s="347"/>
      <c r="AF93" s="347"/>
      <c r="AG93" s="347"/>
      <c r="AH93" s="202" t="s">
        <v>313</v>
      </c>
      <c r="AI93" s="202"/>
      <c r="AJ93" s="202"/>
      <c r="AK93" s="202"/>
      <c r="AL93" s="229"/>
      <c r="AM93" s="467" t="s">
        <v>164</v>
      </c>
      <c r="AN93" s="468"/>
      <c r="AO93" s="468"/>
      <c r="AP93" s="468"/>
      <c r="AQ93" s="468"/>
      <c r="AR93" s="468"/>
      <c r="AS93" s="468"/>
      <c r="AT93" s="468"/>
      <c r="AU93" s="468"/>
      <c r="AV93" s="468"/>
      <c r="AW93" s="468"/>
      <c r="AX93" s="468"/>
      <c r="AY93" s="468"/>
      <c r="AZ93" s="468"/>
      <c r="BA93" s="468"/>
      <c r="BB93" s="468"/>
      <c r="BC93" s="468"/>
      <c r="BD93" s="468"/>
      <c r="BE93" s="468"/>
      <c r="BF93" s="468"/>
      <c r="BG93" s="469"/>
      <c r="BH93" s="336" t="e">
        <f>IF(入力シート!$D266="","",入力シート!D266)</f>
        <v>#DIV/0!</v>
      </c>
      <c r="BI93" s="337"/>
      <c r="BJ93" s="337"/>
      <c r="BK93" s="337"/>
      <c r="BL93" s="337"/>
      <c r="BM93" s="337"/>
      <c r="BN93" s="337"/>
      <c r="BO93" s="337"/>
      <c r="BP93" s="337"/>
      <c r="BQ93" s="337"/>
      <c r="BR93" s="352" t="s">
        <v>167</v>
      </c>
      <c r="BS93" s="352"/>
      <c r="BT93" s="352"/>
      <c r="BU93" s="352"/>
      <c r="BV93" s="352"/>
      <c r="BW93" s="353"/>
      <c r="BX93" s="336" t="e">
        <f>IF(入力シート!$D280="","",入力シート!D280)</f>
        <v>#DIV/0!</v>
      </c>
      <c r="BY93" s="337"/>
      <c r="BZ93" s="337"/>
      <c r="CA93" s="337"/>
      <c r="CB93" s="337"/>
      <c r="CC93" s="337"/>
      <c r="CD93" s="337"/>
      <c r="CE93" s="337"/>
      <c r="CF93" s="337"/>
      <c r="CG93" s="337"/>
      <c r="CH93" s="353" t="s">
        <v>167</v>
      </c>
      <c r="CI93" s="470"/>
      <c r="CJ93" s="470"/>
      <c r="CK93" s="470"/>
      <c r="CL93" s="470"/>
      <c r="CM93" s="471"/>
    </row>
    <row r="94" spans="1:131" ht="14.25" customHeight="1" x14ac:dyDescent="0.15">
      <c r="A94" s="472" t="s">
        <v>179</v>
      </c>
      <c r="B94" s="473"/>
      <c r="C94" s="473"/>
      <c r="D94" s="473"/>
      <c r="E94" s="473"/>
      <c r="F94" s="473"/>
      <c r="G94" s="473"/>
      <c r="H94" s="473"/>
      <c r="I94" s="473"/>
      <c r="J94" s="473"/>
      <c r="K94" s="473"/>
      <c r="L94" s="473"/>
      <c r="M94" s="473"/>
      <c r="N94" s="473"/>
      <c r="O94" s="473"/>
      <c r="P94" s="473"/>
      <c r="Q94" s="473"/>
      <c r="R94" s="473"/>
      <c r="S94" s="473"/>
      <c r="T94" s="474"/>
      <c r="U94" s="190"/>
      <c r="V94" s="346">
        <f>IF(入力シート!$D282="有","①",1)</f>
        <v>1</v>
      </c>
      <c r="W94" s="346"/>
      <c r="X94" s="31" t="s">
        <v>41</v>
      </c>
      <c r="Y94" s="31"/>
      <c r="Z94" s="31"/>
      <c r="AA94" s="31"/>
      <c r="AB94" s="190"/>
      <c r="AC94" s="190"/>
      <c r="AD94" s="190"/>
      <c r="AE94" s="31"/>
      <c r="AF94" s="346">
        <f>IF(入力シート!$D283="有","②",2)</f>
        <v>2</v>
      </c>
      <c r="AG94" s="346"/>
      <c r="AH94" s="31" t="s">
        <v>42</v>
      </c>
      <c r="AI94" s="31"/>
      <c r="AJ94" s="31"/>
      <c r="AK94" s="31"/>
      <c r="AL94" s="190"/>
      <c r="AM94" s="190"/>
      <c r="AN94" s="190"/>
      <c r="AO94" s="346">
        <f>IF(入力シート!$D284="有","③",3)</f>
        <v>3</v>
      </c>
      <c r="AP94" s="346"/>
      <c r="AQ94" s="31" t="s">
        <v>43</v>
      </c>
      <c r="AR94" s="190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190"/>
      <c r="BD94" s="190"/>
      <c r="BE94" s="190"/>
      <c r="BF94" s="346">
        <f>IF(入力シート!$D285="有","④",4)</f>
        <v>4</v>
      </c>
      <c r="BG94" s="346"/>
      <c r="BH94" s="31" t="s">
        <v>44</v>
      </c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190"/>
      <c r="BV94" s="190"/>
      <c r="BW94" s="190"/>
      <c r="BX94" s="346">
        <f>IF(入力シート!$D286="有","⑤",5)</f>
        <v>5</v>
      </c>
      <c r="BY94" s="346"/>
      <c r="BZ94" s="31" t="s">
        <v>281</v>
      </c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204"/>
    </row>
    <row r="95" spans="1:131" ht="14.25" customHeight="1" x14ac:dyDescent="0.15">
      <c r="A95" s="371" t="str">
        <f>IF(入力シート!$D281="有","①有　　2 無",IF(入力シート!$D281="無","1 有　　②無","1 有　　2 無"))</f>
        <v>1 有　　2 無</v>
      </c>
      <c r="B95" s="372"/>
      <c r="C95" s="372"/>
      <c r="D95" s="372"/>
      <c r="E95" s="372"/>
      <c r="F95" s="372"/>
      <c r="G95" s="372"/>
      <c r="H95" s="372"/>
      <c r="I95" s="372"/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3"/>
      <c r="U95" s="203"/>
      <c r="V95" s="347">
        <f>IF(入力シート!$D287="有","⑥",6)</f>
        <v>6</v>
      </c>
      <c r="W95" s="347"/>
      <c r="X95" s="202" t="s">
        <v>185</v>
      </c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2"/>
      <c r="BD95" s="347">
        <f>IF(入力シート!$D288="",7,"⑦")</f>
        <v>7</v>
      </c>
      <c r="BE95" s="347"/>
      <c r="BF95" s="202" t="s">
        <v>26</v>
      </c>
      <c r="BG95" s="202"/>
      <c r="BH95" s="202"/>
      <c r="BI95" s="202"/>
      <c r="BJ95" s="202"/>
      <c r="BK95" s="202"/>
      <c r="BL95" s="202"/>
      <c r="BM95" s="347" t="str">
        <f>IF(入力シート!$D288="","",入力シート!D288)</f>
        <v/>
      </c>
      <c r="BN95" s="347"/>
      <c r="BO95" s="347"/>
      <c r="BP95" s="347"/>
      <c r="BQ95" s="347"/>
      <c r="BR95" s="347"/>
      <c r="BS95" s="347"/>
      <c r="BT95" s="347"/>
      <c r="BU95" s="347"/>
      <c r="BV95" s="347"/>
      <c r="BW95" s="347"/>
      <c r="BX95" s="347"/>
      <c r="BY95" s="347"/>
      <c r="BZ95" s="347"/>
      <c r="CA95" s="347"/>
      <c r="CB95" s="347"/>
      <c r="CC95" s="347"/>
      <c r="CD95" s="347"/>
      <c r="CE95" s="347"/>
      <c r="CF95" s="31"/>
      <c r="CG95" s="202" t="s">
        <v>25</v>
      </c>
      <c r="CH95" s="31"/>
      <c r="CI95" s="31"/>
      <c r="CJ95" s="31"/>
      <c r="CK95" s="190"/>
      <c r="CL95" s="190"/>
      <c r="CM95" s="204"/>
    </row>
    <row r="96" spans="1:131" ht="14.25" customHeight="1" x14ac:dyDescent="0.15">
      <c r="A96" s="405" t="s">
        <v>442</v>
      </c>
      <c r="B96" s="406"/>
      <c r="C96" s="406"/>
      <c r="D96" s="406"/>
      <c r="E96" s="406"/>
      <c r="F96" s="406"/>
      <c r="G96" s="406"/>
      <c r="H96" s="406"/>
      <c r="I96" s="406"/>
      <c r="J96" s="406"/>
      <c r="K96" s="406"/>
      <c r="L96" s="407"/>
      <c r="M96" s="390" t="s">
        <v>314</v>
      </c>
      <c r="N96" s="391"/>
      <c r="O96" s="391"/>
      <c r="P96" s="391"/>
      <c r="Q96" s="391"/>
      <c r="R96" s="391"/>
      <c r="S96" s="391"/>
      <c r="T96" s="392"/>
      <c r="U96" s="374" t="s">
        <v>382</v>
      </c>
      <c r="V96" s="374"/>
      <c r="W96" s="374"/>
      <c r="X96" s="374"/>
      <c r="Y96" s="374"/>
      <c r="Z96" s="374"/>
      <c r="AA96" s="374"/>
      <c r="AB96" s="374"/>
      <c r="AC96" s="374"/>
      <c r="AD96" s="374" t="s">
        <v>443</v>
      </c>
      <c r="AE96" s="374"/>
      <c r="AF96" s="374"/>
      <c r="AG96" s="374"/>
      <c r="AH96" s="374"/>
      <c r="AI96" s="374"/>
      <c r="AJ96" s="374"/>
      <c r="AK96" s="374"/>
      <c r="AL96" s="374"/>
      <c r="AM96" s="374" t="s">
        <v>317</v>
      </c>
      <c r="AN96" s="374"/>
      <c r="AO96" s="374"/>
      <c r="AP96" s="374"/>
      <c r="AQ96" s="374"/>
      <c r="AR96" s="374"/>
      <c r="AS96" s="374"/>
      <c r="AT96" s="374"/>
      <c r="AU96" s="374"/>
      <c r="AV96" s="374"/>
      <c r="AW96" s="374"/>
      <c r="AX96" s="374"/>
      <c r="AY96" s="374"/>
      <c r="AZ96" s="374"/>
      <c r="BA96" s="374"/>
      <c r="BB96" s="374"/>
      <c r="BC96" s="374"/>
      <c r="BD96" s="375"/>
      <c r="BE96" s="378" t="s">
        <v>444</v>
      </c>
      <c r="BF96" s="378"/>
      <c r="BG96" s="378"/>
      <c r="BH96" s="378"/>
      <c r="BI96" s="378"/>
      <c r="BJ96" s="378"/>
      <c r="BK96" s="378"/>
      <c r="BL96" s="378"/>
      <c r="BM96" s="378"/>
      <c r="BN96" s="378"/>
      <c r="BO96" s="378"/>
      <c r="BP96" s="378"/>
      <c r="BQ96" s="378"/>
      <c r="BR96" s="378"/>
      <c r="BS96" s="378"/>
      <c r="BT96" s="378"/>
      <c r="BU96" s="378"/>
      <c r="BV96" s="378"/>
      <c r="BW96" s="378"/>
      <c r="BX96" s="378"/>
      <c r="BY96" s="378"/>
      <c r="BZ96" s="378"/>
      <c r="CA96" s="378"/>
      <c r="CB96" s="378"/>
      <c r="CC96" s="378"/>
      <c r="CD96" s="378"/>
      <c r="CE96" s="378"/>
      <c r="CF96" s="378"/>
      <c r="CG96" s="378"/>
      <c r="CH96" s="378"/>
      <c r="CI96" s="378"/>
      <c r="CJ96" s="378"/>
      <c r="CK96" s="378"/>
      <c r="CL96" s="378"/>
      <c r="CM96" s="379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</row>
    <row r="97" spans="1:164" ht="14.25" customHeight="1" x14ac:dyDescent="0.15">
      <c r="A97" s="408"/>
      <c r="B97" s="409"/>
      <c r="C97" s="409"/>
      <c r="D97" s="409"/>
      <c r="E97" s="409"/>
      <c r="F97" s="409"/>
      <c r="G97" s="409"/>
      <c r="H97" s="409"/>
      <c r="I97" s="409"/>
      <c r="J97" s="409"/>
      <c r="K97" s="409"/>
      <c r="L97" s="410"/>
      <c r="M97" s="393" t="s">
        <v>315</v>
      </c>
      <c r="N97" s="394"/>
      <c r="O97" s="394"/>
      <c r="P97" s="394"/>
      <c r="Q97" s="394"/>
      <c r="R97" s="394"/>
      <c r="S97" s="394"/>
      <c r="T97" s="395"/>
      <c r="U97" s="380" t="str">
        <f>IF(入力シート!$D290="","",入力シート!D290)</f>
        <v/>
      </c>
      <c r="V97" s="381"/>
      <c r="W97" s="381"/>
      <c r="X97" s="381"/>
      <c r="Y97" s="381"/>
      <c r="Z97" s="381"/>
      <c r="AA97" s="381"/>
      <c r="AB97" s="383" t="s">
        <v>318</v>
      </c>
      <c r="AC97" s="384"/>
      <c r="AD97" s="380" t="str">
        <f>IF(入力シート!$D291="","",入力シート!D291)</f>
        <v/>
      </c>
      <c r="AE97" s="381"/>
      <c r="AF97" s="381"/>
      <c r="AG97" s="381"/>
      <c r="AH97" s="381"/>
      <c r="AI97" s="381"/>
      <c r="AJ97" s="381"/>
      <c r="AK97" s="383" t="s">
        <v>318</v>
      </c>
      <c r="AL97" s="384"/>
      <c r="AM97" s="376" t="str">
        <f>IF(入力シート!$D292="","",入力シート!D292)</f>
        <v/>
      </c>
      <c r="AN97" s="376"/>
      <c r="AO97" s="376"/>
      <c r="AP97" s="376"/>
      <c r="AQ97" s="376"/>
      <c r="AR97" s="376"/>
      <c r="AS97" s="376"/>
      <c r="AT97" s="376"/>
      <c r="AU97" s="376"/>
      <c r="AV97" s="376"/>
      <c r="AW97" s="376"/>
      <c r="AX97" s="376"/>
      <c r="AY97" s="376"/>
      <c r="AZ97" s="376"/>
      <c r="BA97" s="376"/>
      <c r="BB97" s="376"/>
      <c r="BC97" s="376"/>
      <c r="BD97" s="377"/>
      <c r="BE97" s="346">
        <f>IF(入力シート!$D298="有","①",1)</f>
        <v>1</v>
      </c>
      <c r="BF97" s="346"/>
      <c r="BG97" s="31" t="s">
        <v>180</v>
      </c>
      <c r="BH97" s="190"/>
      <c r="BI97" s="190"/>
      <c r="BJ97" s="190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190"/>
      <c r="BY97" s="190"/>
      <c r="BZ97" s="346">
        <f>IF(入力シート!$D299="有","②",2)</f>
        <v>2</v>
      </c>
      <c r="CA97" s="346"/>
      <c r="CB97" s="31" t="s">
        <v>181</v>
      </c>
      <c r="CC97" s="224"/>
      <c r="CD97" s="223"/>
      <c r="CE97" s="223"/>
      <c r="CF97" s="223"/>
      <c r="CG97" s="223"/>
      <c r="CH97" s="31"/>
      <c r="CI97" s="31"/>
      <c r="CJ97" s="31"/>
      <c r="CK97" s="31"/>
      <c r="CL97" s="31"/>
      <c r="CM97" s="204"/>
      <c r="CO97" s="29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P97" s="27"/>
      <c r="EQ97" s="27"/>
      <c r="ER97" s="27"/>
      <c r="ES97" s="27"/>
      <c r="EZ97" s="29"/>
      <c r="FA97" s="29"/>
      <c r="FB97" s="29"/>
      <c r="FC97" s="27"/>
      <c r="FD97" s="27"/>
      <c r="FE97" s="27"/>
      <c r="FF97" s="27"/>
      <c r="FG97" s="27"/>
      <c r="FH97" s="29"/>
    </row>
    <row r="98" spans="1:164" ht="14.25" customHeight="1" x14ac:dyDescent="0.15">
      <c r="A98" s="408"/>
      <c r="B98" s="409"/>
      <c r="C98" s="409"/>
      <c r="D98" s="409"/>
      <c r="E98" s="409"/>
      <c r="F98" s="409"/>
      <c r="G98" s="409"/>
      <c r="H98" s="409"/>
      <c r="I98" s="409"/>
      <c r="J98" s="409"/>
      <c r="K98" s="409"/>
      <c r="L98" s="410"/>
      <c r="M98" s="396"/>
      <c r="N98" s="397"/>
      <c r="O98" s="397"/>
      <c r="P98" s="397"/>
      <c r="Q98" s="397"/>
      <c r="R98" s="397"/>
      <c r="S98" s="397"/>
      <c r="T98" s="398"/>
      <c r="U98" s="382"/>
      <c r="V98" s="347"/>
      <c r="W98" s="347"/>
      <c r="X98" s="347"/>
      <c r="Y98" s="347"/>
      <c r="Z98" s="347"/>
      <c r="AA98" s="347"/>
      <c r="AB98" s="385"/>
      <c r="AC98" s="386"/>
      <c r="AD98" s="382"/>
      <c r="AE98" s="347"/>
      <c r="AF98" s="347"/>
      <c r="AG98" s="347"/>
      <c r="AH98" s="347"/>
      <c r="AI98" s="347"/>
      <c r="AJ98" s="347"/>
      <c r="AK98" s="385"/>
      <c r="AL98" s="386"/>
      <c r="AM98" s="376"/>
      <c r="AN98" s="376"/>
      <c r="AO98" s="376"/>
      <c r="AP98" s="376"/>
      <c r="AQ98" s="376"/>
      <c r="AR98" s="376"/>
      <c r="AS98" s="376"/>
      <c r="AT98" s="376"/>
      <c r="AU98" s="376"/>
      <c r="AV98" s="376"/>
      <c r="AW98" s="376"/>
      <c r="AX98" s="376"/>
      <c r="AY98" s="376"/>
      <c r="AZ98" s="376"/>
      <c r="BA98" s="376"/>
      <c r="BB98" s="376"/>
      <c r="BC98" s="376"/>
      <c r="BD98" s="377"/>
      <c r="BE98" s="346">
        <f>IF(入力シート!$D300="有","③",3)</f>
        <v>3</v>
      </c>
      <c r="BF98" s="346"/>
      <c r="BG98" s="31" t="s">
        <v>182</v>
      </c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46">
        <f>IF(入力シート!$D301="有","④",4)</f>
        <v>4</v>
      </c>
      <c r="BY98" s="346"/>
      <c r="BZ98" s="31" t="s">
        <v>183</v>
      </c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204"/>
      <c r="CO98" s="29"/>
      <c r="CU98" s="29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9"/>
      <c r="DJ98" s="29"/>
      <c r="DK98" s="29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</row>
    <row r="99" spans="1:164" ht="14.25" customHeight="1" x14ac:dyDescent="0.15">
      <c r="A99" s="408"/>
      <c r="B99" s="409"/>
      <c r="C99" s="409"/>
      <c r="D99" s="409"/>
      <c r="E99" s="409"/>
      <c r="F99" s="409"/>
      <c r="G99" s="409"/>
      <c r="H99" s="409"/>
      <c r="I99" s="409"/>
      <c r="J99" s="409"/>
      <c r="K99" s="409"/>
      <c r="L99" s="410"/>
      <c r="M99" s="399" t="s">
        <v>316</v>
      </c>
      <c r="N99" s="400"/>
      <c r="O99" s="400"/>
      <c r="P99" s="400"/>
      <c r="Q99" s="400"/>
      <c r="R99" s="400"/>
      <c r="S99" s="400"/>
      <c r="T99" s="401"/>
      <c r="U99" s="354" t="str">
        <f>IF(入力シート!$D293="","",入力シート!D293)</f>
        <v/>
      </c>
      <c r="V99" s="355"/>
      <c r="W99" s="355"/>
      <c r="X99" s="355"/>
      <c r="Y99" s="355"/>
      <c r="Z99" s="355"/>
      <c r="AA99" s="355"/>
      <c r="AB99" s="355" t="s">
        <v>319</v>
      </c>
      <c r="AC99" s="387"/>
      <c r="AD99" s="354" t="str">
        <f>IF(入力シート!$D295="","",入力シート!D295)</f>
        <v/>
      </c>
      <c r="AE99" s="355"/>
      <c r="AF99" s="355"/>
      <c r="AG99" s="355"/>
      <c r="AH99" s="355"/>
      <c r="AI99" s="355"/>
      <c r="AJ99" s="355"/>
      <c r="AK99" s="355" t="s">
        <v>319</v>
      </c>
      <c r="AL99" s="387"/>
      <c r="AM99" s="376" t="str">
        <f>IF(入力シート!$D297="","",入力シート!D297)</f>
        <v/>
      </c>
      <c r="AN99" s="376"/>
      <c r="AO99" s="376"/>
      <c r="AP99" s="376"/>
      <c r="AQ99" s="376"/>
      <c r="AR99" s="376"/>
      <c r="AS99" s="376"/>
      <c r="AT99" s="376"/>
      <c r="AU99" s="376"/>
      <c r="AV99" s="376"/>
      <c r="AW99" s="376"/>
      <c r="AX99" s="376"/>
      <c r="AY99" s="376"/>
      <c r="AZ99" s="376"/>
      <c r="BA99" s="376"/>
      <c r="BB99" s="376"/>
      <c r="BC99" s="376"/>
      <c r="BD99" s="377"/>
      <c r="BE99" s="346">
        <f>IF(入力シート!$D302="有","⑤",5)</f>
        <v>5</v>
      </c>
      <c r="BF99" s="346"/>
      <c r="BG99" s="31" t="s">
        <v>184</v>
      </c>
      <c r="BH99" s="190"/>
      <c r="BI99" s="190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46">
        <f>IF(入力シート!$D303="有","⑥",6)</f>
        <v>6</v>
      </c>
      <c r="BY99" s="346"/>
      <c r="BZ99" s="31" t="s">
        <v>365</v>
      </c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204"/>
    </row>
    <row r="100" spans="1:164" ht="14.25" customHeight="1" x14ac:dyDescent="0.15">
      <c r="A100" s="371" t="str">
        <f>IF(入力シート!$D289="有","①有　2 無",IF(入力シート!$D289="無","1 有　②無","1 有　2 無"))</f>
        <v>1 有　2 無</v>
      </c>
      <c r="B100" s="372"/>
      <c r="C100" s="372"/>
      <c r="D100" s="372"/>
      <c r="E100" s="372"/>
      <c r="F100" s="372"/>
      <c r="G100" s="372"/>
      <c r="H100" s="372"/>
      <c r="I100" s="372"/>
      <c r="J100" s="372"/>
      <c r="K100" s="372"/>
      <c r="L100" s="373"/>
      <c r="M100" s="402"/>
      <c r="N100" s="403"/>
      <c r="O100" s="403"/>
      <c r="P100" s="403"/>
      <c r="Q100" s="403"/>
      <c r="R100" s="403"/>
      <c r="S100" s="403"/>
      <c r="T100" s="404"/>
      <c r="U100" s="382" t="str">
        <f>IF(入力シート!$D294="","",入力シート!D294)</f>
        <v/>
      </c>
      <c r="V100" s="347"/>
      <c r="W100" s="347"/>
      <c r="X100" s="347"/>
      <c r="Y100" s="347"/>
      <c r="Z100" s="347"/>
      <c r="AA100" s="347"/>
      <c r="AB100" s="347" t="s">
        <v>318</v>
      </c>
      <c r="AC100" s="388"/>
      <c r="AD100" s="382" t="str">
        <f>IF(入力シート!$D296="","",入力シート!D296)</f>
        <v/>
      </c>
      <c r="AE100" s="347"/>
      <c r="AF100" s="347"/>
      <c r="AG100" s="347"/>
      <c r="AH100" s="347"/>
      <c r="AI100" s="347"/>
      <c r="AJ100" s="347"/>
      <c r="AK100" s="347" t="s">
        <v>318</v>
      </c>
      <c r="AL100" s="388"/>
      <c r="AM100" s="376"/>
      <c r="AN100" s="376"/>
      <c r="AO100" s="376"/>
      <c r="AP100" s="376"/>
      <c r="AQ100" s="376"/>
      <c r="AR100" s="376"/>
      <c r="AS100" s="376"/>
      <c r="AT100" s="376"/>
      <c r="AU100" s="376"/>
      <c r="AV100" s="376"/>
      <c r="AW100" s="376"/>
      <c r="AX100" s="376"/>
      <c r="AY100" s="376"/>
      <c r="AZ100" s="376"/>
      <c r="BA100" s="376"/>
      <c r="BB100" s="376"/>
      <c r="BC100" s="376"/>
      <c r="BD100" s="377"/>
      <c r="BE100" s="346">
        <f>IF(入力シート!$D304="",7,"⑦")</f>
        <v>7</v>
      </c>
      <c r="BF100" s="346"/>
      <c r="BG100" s="31" t="s">
        <v>26</v>
      </c>
      <c r="BH100" s="270"/>
      <c r="BI100" s="190"/>
      <c r="BJ100" s="190"/>
      <c r="BK100" s="190"/>
      <c r="BL100" s="270"/>
      <c r="BM100" s="190"/>
      <c r="BN100" s="389" t="str">
        <f>IF(入力シート!$D304="","",入力シート!D304)</f>
        <v/>
      </c>
      <c r="BO100" s="389"/>
      <c r="BP100" s="389"/>
      <c r="BQ100" s="389"/>
      <c r="BR100" s="389"/>
      <c r="BS100" s="389"/>
      <c r="BT100" s="389"/>
      <c r="BU100" s="389"/>
      <c r="BV100" s="389"/>
      <c r="BW100" s="389"/>
      <c r="BX100" s="389"/>
      <c r="BY100" s="389"/>
      <c r="BZ100" s="389"/>
      <c r="CA100" s="389"/>
      <c r="CB100" s="389"/>
      <c r="CC100" s="389"/>
      <c r="CD100" s="389"/>
      <c r="CE100" s="389"/>
      <c r="CF100" s="389"/>
      <c r="CG100" s="389"/>
      <c r="CH100" s="31" t="s">
        <v>22</v>
      </c>
      <c r="CI100" s="271"/>
      <c r="CJ100" s="31"/>
      <c r="CK100" s="31"/>
      <c r="CL100" s="31"/>
      <c r="CM100" s="259"/>
    </row>
    <row r="101" spans="1:164" ht="13.5" customHeight="1" x14ac:dyDescent="0.15">
      <c r="A101" s="500" t="s">
        <v>186</v>
      </c>
      <c r="B101" s="501"/>
      <c r="C101" s="501"/>
      <c r="D101" s="501"/>
      <c r="E101" s="501"/>
      <c r="F101" s="501"/>
      <c r="G101" s="501"/>
      <c r="H101" s="501"/>
      <c r="I101" s="501"/>
      <c r="J101" s="501"/>
      <c r="K101" s="501"/>
      <c r="L101" s="501"/>
      <c r="M101" s="503"/>
      <c r="N101" s="503"/>
      <c r="O101" s="503"/>
      <c r="P101" s="503"/>
      <c r="Q101" s="503"/>
      <c r="R101" s="503"/>
      <c r="S101" s="503"/>
      <c r="T101" s="521"/>
      <c r="U101" s="190"/>
      <c r="V101" s="381">
        <f>IF(入力シート!$D306="有","①",1)</f>
        <v>1</v>
      </c>
      <c r="W101" s="381"/>
      <c r="X101" s="223" t="s">
        <v>320</v>
      </c>
      <c r="Y101" s="223"/>
      <c r="Z101" s="223"/>
      <c r="AA101" s="223"/>
      <c r="AB101" s="223"/>
      <c r="AC101" s="223"/>
      <c r="AD101" s="223"/>
      <c r="AE101" s="381">
        <f>IF(入力シート!$D307="有","②",2)</f>
        <v>2</v>
      </c>
      <c r="AF101" s="381"/>
      <c r="AG101" s="31" t="s">
        <v>445</v>
      </c>
      <c r="AH101" s="31"/>
      <c r="AI101" s="31"/>
      <c r="AJ101" s="190"/>
      <c r="AK101" s="190"/>
      <c r="AL101" s="190"/>
      <c r="AM101" s="190"/>
      <c r="AN101" s="190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190"/>
      <c r="BA101" s="224"/>
      <c r="BB101" s="190"/>
      <c r="BC101" s="31"/>
      <c r="BD101" s="272"/>
      <c r="BE101" s="594" t="s">
        <v>446</v>
      </c>
      <c r="BF101" s="488"/>
      <c r="BG101" s="488"/>
      <c r="BH101" s="488"/>
      <c r="BI101" s="488"/>
      <c r="BJ101" s="488"/>
      <c r="BK101" s="488"/>
      <c r="BL101" s="488"/>
      <c r="BM101" s="488"/>
      <c r="BN101" s="524"/>
      <c r="BO101" s="524"/>
      <c r="BP101" s="525"/>
      <c r="BQ101" s="596" t="str">
        <f>IF(入力シート!$D309="有","①有
2 無",IF(入力シート!$D309="無","1 有　
②無","1 有　
2 無"))</f>
        <v>1 有　
2 無</v>
      </c>
      <c r="BR101" s="597"/>
      <c r="BS101" s="597"/>
      <c r="BT101" s="597"/>
      <c r="BU101" s="597"/>
      <c r="BV101" s="31" t="s">
        <v>447</v>
      </c>
      <c r="BW101" s="190"/>
      <c r="BX101" s="31"/>
      <c r="BY101" s="31"/>
      <c r="BZ101" s="190"/>
      <c r="CA101" s="190"/>
      <c r="CB101" s="190"/>
      <c r="CC101" s="190"/>
      <c r="CD101" s="190"/>
      <c r="CE101" s="331" t="str">
        <f>IF(入力シート!$D310="","",入力シート!D310)</f>
        <v/>
      </c>
      <c r="CF101" s="331"/>
      <c r="CG101" s="331"/>
      <c r="CH101" s="331"/>
      <c r="CI101" s="331"/>
      <c r="CJ101" s="224" t="s">
        <v>448</v>
      </c>
      <c r="CK101" s="224"/>
      <c r="CL101" s="224"/>
      <c r="CM101" s="204"/>
    </row>
    <row r="102" spans="1:164" ht="13.5" customHeight="1" x14ac:dyDescent="0.15">
      <c r="A102" s="371" t="str">
        <f>IF(入力シート!$D305="有","①有　　2 無",IF(入力シート!$D305="無","1 有　　②無","1 有　　2 無"))</f>
        <v>1 有　　2 無</v>
      </c>
      <c r="B102" s="372"/>
      <c r="C102" s="372"/>
      <c r="D102" s="372"/>
      <c r="E102" s="372"/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2"/>
      <c r="S102" s="372"/>
      <c r="T102" s="373"/>
      <c r="U102" s="202"/>
      <c r="V102" s="346">
        <f>IF(入力シート!$D308="",3,"③")</f>
        <v>3</v>
      </c>
      <c r="W102" s="346"/>
      <c r="X102" s="31" t="s">
        <v>26</v>
      </c>
      <c r="Y102" s="31"/>
      <c r="Z102" s="31"/>
      <c r="AA102" s="31"/>
      <c r="AB102" s="31"/>
      <c r="AC102" s="31"/>
      <c r="AD102" s="31"/>
      <c r="AE102" s="454" t="str">
        <f>IF(入力シート!$D308="","",入力シート!D308)</f>
        <v/>
      </c>
      <c r="AF102" s="454"/>
      <c r="AG102" s="454"/>
      <c r="AH102" s="454"/>
      <c r="AI102" s="454"/>
      <c r="AJ102" s="454"/>
      <c r="AK102" s="454"/>
      <c r="AL102" s="454"/>
      <c r="AM102" s="454"/>
      <c r="AN102" s="454"/>
      <c r="AO102" s="454"/>
      <c r="AP102" s="454"/>
      <c r="AQ102" s="454"/>
      <c r="AR102" s="454"/>
      <c r="AS102" s="454"/>
      <c r="AT102" s="454"/>
      <c r="AU102" s="454"/>
      <c r="AV102" s="454"/>
      <c r="AW102" s="454"/>
      <c r="AX102" s="454"/>
      <c r="AY102" s="454"/>
      <c r="AZ102" s="454"/>
      <c r="BA102" s="31" t="s">
        <v>25</v>
      </c>
      <c r="BB102" s="202"/>
      <c r="BC102" s="202"/>
      <c r="BD102" s="273"/>
      <c r="BE102" s="595"/>
      <c r="BF102" s="527"/>
      <c r="BG102" s="527"/>
      <c r="BH102" s="527"/>
      <c r="BI102" s="527"/>
      <c r="BJ102" s="527"/>
      <c r="BK102" s="527"/>
      <c r="BL102" s="527"/>
      <c r="BM102" s="527"/>
      <c r="BN102" s="527"/>
      <c r="BO102" s="527"/>
      <c r="BP102" s="528"/>
      <c r="BQ102" s="369"/>
      <c r="BR102" s="370"/>
      <c r="BS102" s="370"/>
      <c r="BT102" s="370"/>
      <c r="BU102" s="370"/>
      <c r="BV102" s="274"/>
      <c r="BW102" s="202"/>
      <c r="BX102" s="202"/>
      <c r="BY102" s="202"/>
      <c r="BZ102" s="208"/>
      <c r="CA102" s="208"/>
      <c r="CB102" s="208"/>
      <c r="CC102" s="208"/>
      <c r="CD102" s="208"/>
      <c r="CE102" s="208"/>
      <c r="CF102" s="208"/>
      <c r="CG102" s="208"/>
      <c r="CH102" s="208"/>
      <c r="CI102" s="208"/>
      <c r="CJ102" s="208"/>
      <c r="CK102" s="208"/>
      <c r="CL102" s="202"/>
      <c r="CM102" s="259"/>
    </row>
    <row r="103" spans="1:164" ht="16.5" customHeight="1" x14ac:dyDescent="0.15">
      <c r="A103" s="591" t="s">
        <v>187</v>
      </c>
      <c r="B103" s="592"/>
      <c r="C103" s="592"/>
      <c r="D103" s="592"/>
      <c r="E103" s="592"/>
      <c r="F103" s="592"/>
      <c r="G103" s="592"/>
      <c r="H103" s="592"/>
      <c r="I103" s="592"/>
      <c r="J103" s="592"/>
      <c r="K103" s="592"/>
      <c r="L103" s="592"/>
      <c r="M103" s="592"/>
      <c r="N103" s="592"/>
      <c r="O103" s="592"/>
      <c r="P103" s="592"/>
      <c r="Q103" s="592"/>
      <c r="R103" s="592"/>
      <c r="S103" s="592"/>
      <c r="T103" s="593"/>
      <c r="U103" s="210" t="s">
        <v>253</v>
      </c>
      <c r="V103" s="224"/>
      <c r="W103" s="224"/>
      <c r="X103" s="210"/>
      <c r="Y103" s="210"/>
      <c r="Z103" s="210"/>
      <c r="AA103" s="210"/>
      <c r="AB103" s="210"/>
      <c r="AC103" s="210"/>
      <c r="AD103" s="210"/>
      <c r="AE103" s="210"/>
      <c r="AF103" s="210"/>
      <c r="AG103" s="210"/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09"/>
      <c r="AT103" s="209"/>
      <c r="AU103" s="210" t="str">
        <f>IF(入力シート!$D311="有","①有　　2 無",IF(入力シート!$D311="無","1 有　　②無","1 有　　2 無"))</f>
        <v>1 有　　2 無</v>
      </c>
      <c r="AV103" s="209"/>
      <c r="AW103" s="209"/>
      <c r="AX103" s="209"/>
      <c r="AY103" s="195"/>
      <c r="AZ103" s="210"/>
      <c r="BA103" s="210"/>
      <c r="BB103" s="210"/>
      <c r="BC103" s="210"/>
      <c r="BD103" s="209"/>
      <c r="BE103" s="209"/>
      <c r="BF103" s="209"/>
      <c r="BG103" s="209"/>
      <c r="BH103" s="210" t="s">
        <v>188</v>
      </c>
      <c r="BI103" s="195"/>
      <c r="BJ103" s="209"/>
      <c r="BK103" s="195"/>
      <c r="BL103" s="209"/>
      <c r="BM103" s="209"/>
      <c r="BN103" s="209"/>
      <c r="BO103" s="209"/>
      <c r="BP103" s="195"/>
      <c r="BQ103" s="203"/>
      <c r="BR103" s="203"/>
      <c r="BS103" s="203"/>
      <c r="BT103" s="203"/>
      <c r="BU103" s="203"/>
      <c r="BV103" s="203"/>
      <c r="BW103" s="203"/>
      <c r="BX103" s="203"/>
      <c r="BY103" s="203"/>
      <c r="BZ103" s="203"/>
      <c r="CA103" s="222" t="str">
        <f>IF(入力シート!$D312="有","①有　　2 無",IF(入力シート!$D312="無","1 有　　②無","1 有　　2 無"))</f>
        <v>1 有　　2 無</v>
      </c>
      <c r="CB103" s="203"/>
      <c r="CC103" s="203"/>
      <c r="CD103" s="203"/>
      <c r="CE103" s="203"/>
      <c r="CF103" s="203"/>
      <c r="CG103" s="222"/>
      <c r="CH103" s="222"/>
      <c r="CI103" s="222"/>
      <c r="CJ103" s="222"/>
      <c r="CK103" s="222"/>
      <c r="CL103" s="222"/>
      <c r="CM103" s="275"/>
    </row>
    <row r="104" spans="1:164" ht="15" customHeight="1" x14ac:dyDescent="0.15">
      <c r="A104" s="408" t="s">
        <v>261</v>
      </c>
      <c r="B104" s="409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  <c r="O104" s="409"/>
      <c r="P104" s="409"/>
      <c r="Q104" s="409"/>
      <c r="R104" s="409"/>
      <c r="S104" s="409"/>
      <c r="T104" s="410"/>
      <c r="U104" s="200" t="s">
        <v>189</v>
      </c>
      <c r="V104" s="224"/>
      <c r="W104" s="224"/>
      <c r="X104" s="200"/>
      <c r="Y104" s="200"/>
      <c r="Z104" s="200"/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200"/>
      <c r="AL104" s="200"/>
      <c r="AM104" s="200"/>
      <c r="AN104" s="200"/>
      <c r="AO104" s="200"/>
      <c r="AP104" s="200"/>
      <c r="AQ104" s="200"/>
      <c r="AR104" s="200"/>
      <c r="AS104" s="200"/>
      <c r="AT104" s="200"/>
      <c r="AU104" s="200"/>
      <c r="AV104" s="200"/>
      <c r="AW104" s="200"/>
      <c r="AX104" s="31"/>
      <c r="AY104" s="200"/>
      <c r="AZ104" s="200"/>
      <c r="BA104" s="200"/>
      <c r="BB104" s="200"/>
      <c r="BC104" s="200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190"/>
      <c r="BQ104" s="190"/>
      <c r="BR104" s="190"/>
      <c r="BS104" s="190"/>
      <c r="BT104" s="190"/>
      <c r="BU104" s="190"/>
      <c r="BV104" s="190"/>
      <c r="BW104" s="190"/>
      <c r="BX104" s="190"/>
      <c r="BY104" s="190"/>
      <c r="BZ104" s="190"/>
      <c r="CA104" s="190"/>
      <c r="CB104" s="190"/>
      <c r="CC104" s="200"/>
      <c r="CD104" s="200"/>
      <c r="CE104" s="200"/>
      <c r="CF104" s="200"/>
      <c r="CG104" s="200"/>
      <c r="CH104" s="200"/>
      <c r="CI104" s="200"/>
      <c r="CJ104" s="200"/>
      <c r="CK104" s="200"/>
      <c r="CL104" s="200"/>
      <c r="CM104" s="276"/>
    </row>
    <row r="105" spans="1:164" ht="15" customHeight="1" x14ac:dyDescent="0.15">
      <c r="A105" s="408"/>
      <c r="B105" s="409"/>
      <c r="C105" s="409"/>
      <c r="D105" s="409"/>
      <c r="E105" s="409"/>
      <c r="F105" s="409"/>
      <c r="G105" s="409"/>
      <c r="H105" s="409"/>
      <c r="I105" s="409"/>
      <c r="J105" s="409"/>
      <c r="K105" s="409"/>
      <c r="L105" s="409"/>
      <c r="M105" s="409"/>
      <c r="N105" s="409"/>
      <c r="O105" s="409"/>
      <c r="P105" s="409"/>
      <c r="Q105" s="409"/>
      <c r="R105" s="409"/>
      <c r="S105" s="409"/>
      <c r="T105" s="410"/>
      <c r="U105" s="252"/>
      <c r="V105" s="222"/>
      <c r="W105" s="347">
        <f>IF(入力シート!$D313="有","①",1)</f>
        <v>1</v>
      </c>
      <c r="X105" s="347"/>
      <c r="Y105" s="202" t="s">
        <v>190</v>
      </c>
      <c r="Z105" s="202"/>
      <c r="AA105" s="202"/>
      <c r="AB105" s="202"/>
      <c r="AC105" s="202"/>
      <c r="AD105" s="202"/>
      <c r="AE105" s="202"/>
      <c r="AF105" s="202"/>
      <c r="AG105" s="202"/>
      <c r="AH105" s="347">
        <f>IF(入力シート!$D314="有","②",2)</f>
        <v>2</v>
      </c>
      <c r="AI105" s="347"/>
      <c r="AJ105" s="202" t="s">
        <v>191</v>
      </c>
      <c r="AK105" s="202"/>
      <c r="AL105" s="202"/>
      <c r="AM105" s="202"/>
      <c r="AN105" s="202"/>
      <c r="AO105" s="202"/>
      <c r="AP105" s="202"/>
      <c r="AQ105" s="202"/>
      <c r="AR105" s="202"/>
      <c r="AS105" s="203"/>
      <c r="AT105" s="347">
        <f>IF(入力シート!$D315="",3,"③")</f>
        <v>3</v>
      </c>
      <c r="AU105" s="347"/>
      <c r="AV105" s="202" t="s">
        <v>26</v>
      </c>
      <c r="AW105" s="277"/>
      <c r="AX105" s="277"/>
      <c r="AY105" s="202"/>
      <c r="AZ105" s="277"/>
      <c r="BA105" s="277"/>
      <c r="BB105" s="277"/>
      <c r="BC105" s="454" t="str">
        <f>IF(入力シート!$D315="","",入力シート!D315)</f>
        <v/>
      </c>
      <c r="BD105" s="454"/>
      <c r="BE105" s="454"/>
      <c r="BF105" s="454"/>
      <c r="BG105" s="454"/>
      <c r="BH105" s="454"/>
      <c r="BI105" s="454"/>
      <c r="BJ105" s="454"/>
      <c r="BK105" s="454"/>
      <c r="BL105" s="454"/>
      <c r="BM105" s="454"/>
      <c r="BN105" s="454"/>
      <c r="BO105" s="454"/>
      <c r="BP105" s="454"/>
      <c r="BQ105" s="454"/>
      <c r="BR105" s="202" t="s">
        <v>22</v>
      </c>
      <c r="BS105" s="278"/>
      <c r="BT105" s="279"/>
      <c r="BU105" s="203"/>
      <c r="BV105" s="347">
        <f>IF(入力シート!$D316="マニュアル無し","④",4)</f>
        <v>4</v>
      </c>
      <c r="BW105" s="347"/>
      <c r="BX105" s="202" t="s">
        <v>40</v>
      </c>
      <c r="BY105" s="202"/>
      <c r="BZ105" s="202"/>
      <c r="CA105" s="203"/>
      <c r="CB105" s="203"/>
      <c r="CC105" s="203"/>
      <c r="CD105" s="203"/>
      <c r="CE105" s="203"/>
      <c r="CF105" s="203"/>
      <c r="CG105" s="203"/>
      <c r="CH105" s="203"/>
      <c r="CI105" s="203"/>
      <c r="CJ105" s="203"/>
      <c r="CK105" s="203"/>
      <c r="CL105" s="203"/>
      <c r="CM105" s="219"/>
      <c r="CN105" s="29"/>
      <c r="CO105" s="29"/>
    </row>
    <row r="106" spans="1:164" ht="15" customHeight="1" x14ac:dyDescent="0.15">
      <c r="A106" s="408"/>
      <c r="B106" s="409"/>
      <c r="C106" s="409"/>
      <c r="D106" s="409"/>
      <c r="E106" s="409"/>
      <c r="F106" s="409"/>
      <c r="G106" s="409"/>
      <c r="H106" s="409"/>
      <c r="I106" s="409"/>
      <c r="J106" s="409"/>
      <c r="K106" s="409"/>
      <c r="L106" s="409"/>
      <c r="M106" s="409"/>
      <c r="N106" s="409"/>
      <c r="O106" s="409"/>
      <c r="P106" s="409"/>
      <c r="Q106" s="409"/>
      <c r="R106" s="409"/>
      <c r="S106" s="409"/>
      <c r="T106" s="410"/>
      <c r="U106" s="31" t="s">
        <v>260</v>
      </c>
      <c r="V106" s="190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190"/>
      <c r="AH106" s="190"/>
      <c r="AI106" s="190"/>
      <c r="AJ106" s="224"/>
      <c r="AK106" s="268"/>
      <c r="AL106" s="190"/>
      <c r="AM106" s="280" t="s">
        <v>24</v>
      </c>
      <c r="AN106" s="355" t="str">
        <f>IF(入力シート!$D318="","",入力シート!D318)</f>
        <v/>
      </c>
      <c r="AO106" s="355"/>
      <c r="AP106" s="355"/>
      <c r="AQ106" s="355"/>
      <c r="AR106" s="355"/>
      <c r="AS106" s="355"/>
      <c r="AT106" s="355"/>
      <c r="AU106" s="281" t="s">
        <v>25</v>
      </c>
      <c r="AV106" s="281" t="s">
        <v>48</v>
      </c>
      <c r="AW106" s="281"/>
      <c r="AX106" s="281"/>
      <c r="AY106" s="281"/>
      <c r="AZ106" s="281"/>
      <c r="BA106" s="281"/>
      <c r="BB106" s="281"/>
      <c r="BC106" s="355" t="str">
        <f>IF(入力シート!$D319="","",入力シート!D319)</f>
        <v/>
      </c>
      <c r="BD106" s="355"/>
      <c r="BE106" s="355"/>
      <c r="BF106" s="355"/>
      <c r="BG106" s="355"/>
      <c r="BH106" s="355"/>
      <c r="BI106" s="355"/>
      <c r="BJ106" s="281" t="s">
        <v>25</v>
      </c>
      <c r="BK106" s="281" t="s">
        <v>193</v>
      </c>
      <c r="BL106" s="281"/>
      <c r="BM106" s="281"/>
      <c r="BN106" s="281"/>
      <c r="BO106" s="253"/>
      <c r="BP106" s="253"/>
      <c r="BQ106" s="281" t="s">
        <v>192</v>
      </c>
      <c r="BR106" s="253"/>
      <c r="BS106" s="253"/>
      <c r="BT106" s="281"/>
      <c r="BU106" s="281"/>
      <c r="BV106" s="281"/>
      <c r="BW106" s="281"/>
      <c r="BX106" s="281"/>
      <c r="BY106" s="281"/>
      <c r="BZ106" s="600" t="str">
        <f>IF(入力シート!$D320="","",入力シート!D320)</f>
        <v/>
      </c>
      <c r="CA106" s="600"/>
      <c r="CB106" s="600"/>
      <c r="CC106" s="600"/>
      <c r="CD106" s="600"/>
      <c r="CE106" s="600"/>
      <c r="CF106" s="600"/>
      <c r="CG106" s="600"/>
      <c r="CH106" s="600"/>
      <c r="CI106" s="600"/>
      <c r="CJ106" s="600"/>
      <c r="CK106" s="600"/>
      <c r="CL106" s="281" t="s">
        <v>25</v>
      </c>
      <c r="CM106" s="282"/>
      <c r="CN106" s="46"/>
      <c r="CO106" s="46"/>
    </row>
    <row r="107" spans="1:164" ht="15" customHeight="1" x14ac:dyDescent="0.15">
      <c r="A107" s="422"/>
      <c r="B107" s="423"/>
      <c r="C107" s="423"/>
      <c r="D107" s="423"/>
      <c r="E107" s="423"/>
      <c r="F107" s="423"/>
      <c r="G107" s="423"/>
      <c r="H107" s="423"/>
      <c r="I107" s="423"/>
      <c r="J107" s="423"/>
      <c r="K107" s="423"/>
      <c r="L107" s="423"/>
      <c r="M107" s="423"/>
      <c r="N107" s="423"/>
      <c r="O107" s="423"/>
      <c r="P107" s="423"/>
      <c r="Q107" s="423"/>
      <c r="R107" s="423"/>
      <c r="S107" s="423"/>
      <c r="T107" s="424"/>
      <c r="U107" s="190"/>
      <c r="V107" s="203"/>
      <c r="W107" s="222" t="str">
        <f>IF(入力シート!$D317="有","①有　　2 無",IF(入力シート!$D317="無","1 有　　②無","1 有　　2 無"))</f>
        <v>1 有　　2 無</v>
      </c>
      <c r="X107" s="222"/>
      <c r="Y107" s="222"/>
      <c r="Z107" s="222"/>
      <c r="AA107" s="222"/>
      <c r="AB107" s="222"/>
      <c r="AC107" s="222"/>
      <c r="AD107" s="222"/>
      <c r="AE107" s="222"/>
      <c r="AF107" s="222"/>
      <c r="AG107" s="222"/>
      <c r="AH107" s="203"/>
      <c r="AI107" s="203"/>
      <c r="AJ107" s="203"/>
      <c r="AK107" s="264"/>
      <c r="AL107" s="283"/>
      <c r="AM107" s="203"/>
      <c r="AN107" s="203" t="s">
        <v>194</v>
      </c>
      <c r="AO107" s="203"/>
      <c r="AP107" s="203"/>
      <c r="AQ107" s="203"/>
      <c r="AR107" s="203"/>
      <c r="AS107" s="203"/>
      <c r="AT107" s="558" t="str">
        <f>IF(入力シート!$D321="","",入力シート!D321)</f>
        <v/>
      </c>
      <c r="AU107" s="558"/>
      <c r="AV107" s="558"/>
      <c r="AW107" s="558"/>
      <c r="AX107" s="558"/>
      <c r="AY107" s="558"/>
      <c r="AZ107" s="558"/>
      <c r="BA107" s="558"/>
      <c r="BB107" s="558"/>
      <c r="BC107" s="558"/>
      <c r="BD107" s="558"/>
      <c r="BE107" s="558"/>
      <c r="BF107" s="558"/>
      <c r="BG107" s="558"/>
      <c r="BH107" s="558"/>
      <c r="BI107" s="558"/>
      <c r="BJ107" s="558"/>
      <c r="BK107" s="558"/>
      <c r="BL107" s="558"/>
      <c r="BM107" s="558"/>
      <c r="BN107" s="558"/>
      <c r="BO107" s="558"/>
      <c r="BP107" s="558"/>
      <c r="BQ107" s="558"/>
      <c r="BR107" s="558"/>
      <c r="BS107" s="558"/>
      <c r="BT107" s="558"/>
      <c r="BU107" s="558"/>
      <c r="BV107" s="558"/>
      <c r="BW107" s="558"/>
      <c r="BX107" s="558"/>
      <c r="BY107" s="558"/>
      <c r="BZ107" s="558"/>
      <c r="CA107" s="558"/>
      <c r="CB107" s="558"/>
      <c r="CC107" s="558"/>
      <c r="CD107" s="558"/>
      <c r="CE107" s="558"/>
      <c r="CF107" s="558"/>
      <c r="CG107" s="558"/>
      <c r="CH107" s="558"/>
      <c r="CI107" s="558"/>
      <c r="CJ107" s="202"/>
      <c r="CK107" s="202"/>
      <c r="CL107" s="202"/>
      <c r="CM107" s="259"/>
      <c r="CN107" s="27"/>
      <c r="CO107" s="27"/>
      <c r="CP107" s="27"/>
    </row>
    <row r="108" spans="1:164" ht="15" customHeight="1" x14ac:dyDescent="0.15">
      <c r="A108" s="405" t="s">
        <v>197</v>
      </c>
      <c r="B108" s="406"/>
      <c r="C108" s="406"/>
      <c r="D108" s="406"/>
      <c r="E108" s="406"/>
      <c r="F108" s="406"/>
      <c r="G108" s="406"/>
      <c r="H108" s="406"/>
      <c r="I108" s="406"/>
      <c r="J108" s="406"/>
      <c r="K108" s="406"/>
      <c r="L108" s="406"/>
      <c r="M108" s="406"/>
      <c r="N108" s="406"/>
      <c r="O108" s="406"/>
      <c r="P108" s="406"/>
      <c r="Q108" s="406"/>
      <c r="R108" s="406"/>
      <c r="S108" s="406"/>
      <c r="T108" s="407"/>
      <c r="U108" s="601" t="s">
        <v>198</v>
      </c>
      <c r="V108" s="602"/>
      <c r="W108" s="602"/>
      <c r="X108" s="602"/>
      <c r="Y108" s="602"/>
      <c r="Z108" s="602"/>
      <c r="AA108" s="602"/>
      <c r="AB108" s="602"/>
      <c r="AC108" s="602"/>
      <c r="AD108" s="602"/>
      <c r="AE108" s="602"/>
      <c r="AF108" s="602"/>
      <c r="AG108" s="602"/>
      <c r="AH108" s="602"/>
      <c r="AI108" s="602"/>
      <c r="AJ108" s="603"/>
      <c r="AK108" s="601" t="s">
        <v>199</v>
      </c>
      <c r="AL108" s="602"/>
      <c r="AM108" s="602"/>
      <c r="AN108" s="602"/>
      <c r="AO108" s="602"/>
      <c r="AP108" s="602"/>
      <c r="AQ108" s="602"/>
      <c r="AR108" s="602"/>
      <c r="AS108" s="602"/>
      <c r="AT108" s="602"/>
      <c r="AU108" s="602"/>
      <c r="AV108" s="602"/>
      <c r="AW108" s="602"/>
      <c r="AX108" s="602"/>
      <c r="AY108" s="602"/>
      <c r="AZ108" s="602"/>
      <c r="BA108" s="602"/>
      <c r="BB108" s="602"/>
      <c r="BC108" s="602"/>
      <c r="BD108" s="602"/>
      <c r="BE108" s="603"/>
      <c r="BF108" s="607" t="s">
        <v>200</v>
      </c>
      <c r="BG108" s="608"/>
      <c r="BH108" s="608"/>
      <c r="BI108" s="608"/>
      <c r="BJ108" s="608"/>
      <c r="BK108" s="608"/>
      <c r="BL108" s="608"/>
      <c r="BM108" s="608"/>
      <c r="BN108" s="608"/>
      <c r="BO108" s="608"/>
      <c r="BP108" s="608"/>
      <c r="BQ108" s="608"/>
      <c r="BR108" s="608"/>
      <c r="BS108" s="608"/>
      <c r="BT108" s="608"/>
      <c r="BU108" s="608"/>
      <c r="BV108" s="608"/>
      <c r="BW108" s="608"/>
      <c r="BX108" s="608"/>
      <c r="BY108" s="608"/>
      <c r="BZ108" s="608"/>
      <c r="CA108" s="608"/>
      <c r="CB108" s="608"/>
      <c r="CC108" s="608"/>
      <c r="CD108" s="608"/>
      <c r="CE108" s="608"/>
      <c r="CF108" s="608"/>
      <c r="CG108" s="608"/>
      <c r="CH108" s="608"/>
      <c r="CI108" s="608"/>
      <c r="CJ108" s="608"/>
      <c r="CK108" s="608"/>
      <c r="CL108" s="608"/>
      <c r="CM108" s="609"/>
      <c r="CN108" s="29"/>
      <c r="CO108" s="29"/>
      <c r="CP108" s="29"/>
    </row>
    <row r="109" spans="1:164" ht="15" customHeight="1" x14ac:dyDescent="0.15">
      <c r="A109" s="408"/>
      <c r="B109" s="409"/>
      <c r="C109" s="409"/>
      <c r="D109" s="409"/>
      <c r="E109" s="409"/>
      <c r="F109" s="409"/>
      <c r="G109" s="409"/>
      <c r="H109" s="409"/>
      <c r="I109" s="409"/>
      <c r="J109" s="409"/>
      <c r="K109" s="409"/>
      <c r="L109" s="409"/>
      <c r="M109" s="409"/>
      <c r="N109" s="409"/>
      <c r="O109" s="409"/>
      <c r="P109" s="409"/>
      <c r="Q109" s="409"/>
      <c r="R109" s="409"/>
      <c r="S109" s="409"/>
      <c r="T109" s="410"/>
      <c r="U109" s="604" t="s">
        <v>269</v>
      </c>
      <c r="V109" s="605"/>
      <c r="W109" s="605"/>
      <c r="X109" s="605"/>
      <c r="Y109" s="605"/>
      <c r="Z109" s="605"/>
      <c r="AA109" s="605"/>
      <c r="AB109" s="605"/>
      <c r="AC109" s="605"/>
      <c r="AD109" s="605"/>
      <c r="AE109" s="605"/>
      <c r="AF109" s="605"/>
      <c r="AG109" s="605"/>
      <c r="AH109" s="605"/>
      <c r="AI109" s="605"/>
      <c r="AJ109" s="606"/>
      <c r="AK109" s="231"/>
      <c r="AL109" s="209" t="s">
        <v>156</v>
      </c>
      <c r="AM109" s="432" t="str">
        <f>IF(入力シート!$D322="","",入力シート!D322)</f>
        <v/>
      </c>
      <c r="AN109" s="432"/>
      <c r="AO109" s="432"/>
      <c r="AP109" s="432"/>
      <c r="AQ109" s="432"/>
      <c r="AR109" s="209" t="s">
        <v>201</v>
      </c>
      <c r="AS109" s="209"/>
      <c r="AT109" s="209"/>
      <c r="AU109" s="209"/>
      <c r="AV109" s="209"/>
      <c r="AW109" s="432" t="str">
        <f>IF(入力シート!$D323="","",入力シート!D323)</f>
        <v/>
      </c>
      <c r="AX109" s="432"/>
      <c r="AY109" s="432"/>
      <c r="AZ109" s="432"/>
      <c r="BA109" s="432"/>
      <c r="BB109" s="209" t="s">
        <v>202</v>
      </c>
      <c r="BC109" s="209"/>
      <c r="BD109" s="209"/>
      <c r="BE109" s="284"/>
      <c r="BF109" s="610" t="str">
        <f>IF(入力シート!$D324="","",入力シート!D324)</f>
        <v/>
      </c>
      <c r="BG109" s="611"/>
      <c r="BH109" s="611"/>
      <c r="BI109" s="611"/>
      <c r="BJ109" s="611"/>
      <c r="BK109" s="611"/>
      <c r="BL109" s="611"/>
      <c r="BM109" s="611"/>
      <c r="BN109" s="611"/>
      <c r="BO109" s="611"/>
      <c r="BP109" s="611"/>
      <c r="BQ109" s="611"/>
      <c r="BR109" s="611"/>
      <c r="BS109" s="611"/>
      <c r="BT109" s="611"/>
      <c r="BU109" s="611"/>
      <c r="BV109" s="611"/>
      <c r="BW109" s="611"/>
      <c r="BX109" s="611"/>
      <c r="BY109" s="611"/>
      <c r="BZ109" s="611"/>
      <c r="CA109" s="611"/>
      <c r="CB109" s="611"/>
      <c r="CC109" s="611"/>
      <c r="CD109" s="611"/>
      <c r="CE109" s="611"/>
      <c r="CF109" s="611"/>
      <c r="CG109" s="611"/>
      <c r="CH109" s="611"/>
      <c r="CI109" s="611"/>
      <c r="CJ109" s="611"/>
      <c r="CK109" s="611"/>
      <c r="CL109" s="611"/>
      <c r="CM109" s="612"/>
    </row>
    <row r="110" spans="1:164" ht="15" customHeight="1" x14ac:dyDescent="0.15">
      <c r="A110" s="422"/>
      <c r="B110" s="423"/>
      <c r="C110" s="423"/>
      <c r="D110" s="423"/>
      <c r="E110" s="423"/>
      <c r="F110" s="423"/>
      <c r="G110" s="423"/>
      <c r="H110" s="423"/>
      <c r="I110" s="423"/>
      <c r="J110" s="423"/>
      <c r="K110" s="423"/>
      <c r="L110" s="423"/>
      <c r="M110" s="423"/>
      <c r="N110" s="423"/>
      <c r="O110" s="423"/>
      <c r="P110" s="423"/>
      <c r="Q110" s="423"/>
      <c r="R110" s="423"/>
      <c r="S110" s="423"/>
      <c r="T110" s="424"/>
      <c r="U110" s="604" t="s">
        <v>270</v>
      </c>
      <c r="V110" s="605"/>
      <c r="W110" s="605"/>
      <c r="X110" s="605"/>
      <c r="Y110" s="605"/>
      <c r="Z110" s="605"/>
      <c r="AA110" s="605"/>
      <c r="AB110" s="605"/>
      <c r="AC110" s="605"/>
      <c r="AD110" s="605"/>
      <c r="AE110" s="605"/>
      <c r="AF110" s="605"/>
      <c r="AG110" s="605"/>
      <c r="AH110" s="605"/>
      <c r="AI110" s="605"/>
      <c r="AJ110" s="606"/>
      <c r="AK110" s="31"/>
      <c r="AL110" s="31" t="s">
        <v>156</v>
      </c>
      <c r="AM110" s="432" t="str">
        <f>IF(入力シート!$D325="","",入力シート!D325)</f>
        <v/>
      </c>
      <c r="AN110" s="432"/>
      <c r="AO110" s="432"/>
      <c r="AP110" s="432"/>
      <c r="AQ110" s="432"/>
      <c r="AR110" s="31" t="s">
        <v>201</v>
      </c>
      <c r="AS110" s="31"/>
      <c r="AT110" s="31"/>
      <c r="AU110" s="31"/>
      <c r="AV110" s="31"/>
      <c r="AW110" s="432" t="str">
        <f>IF(入力シート!$D326="","",入力シート!D326)</f>
        <v/>
      </c>
      <c r="AX110" s="432"/>
      <c r="AY110" s="432"/>
      <c r="AZ110" s="432"/>
      <c r="BA110" s="432"/>
      <c r="BB110" s="31" t="s">
        <v>202</v>
      </c>
      <c r="BC110" s="31"/>
      <c r="BD110" s="31"/>
      <c r="BE110" s="285"/>
      <c r="BF110" s="610" t="str">
        <f>IF(入力シート!$D327="","",入力シート!D327)</f>
        <v/>
      </c>
      <c r="BG110" s="611"/>
      <c r="BH110" s="611"/>
      <c r="BI110" s="611"/>
      <c r="BJ110" s="611"/>
      <c r="BK110" s="611"/>
      <c r="BL110" s="611"/>
      <c r="BM110" s="611"/>
      <c r="BN110" s="611"/>
      <c r="BO110" s="611"/>
      <c r="BP110" s="611"/>
      <c r="BQ110" s="611"/>
      <c r="BR110" s="611"/>
      <c r="BS110" s="611"/>
      <c r="BT110" s="611"/>
      <c r="BU110" s="611"/>
      <c r="BV110" s="611"/>
      <c r="BW110" s="611"/>
      <c r="BX110" s="611"/>
      <c r="BY110" s="611"/>
      <c r="BZ110" s="611"/>
      <c r="CA110" s="611"/>
      <c r="CB110" s="611"/>
      <c r="CC110" s="611"/>
      <c r="CD110" s="611"/>
      <c r="CE110" s="611"/>
      <c r="CF110" s="611"/>
      <c r="CG110" s="611"/>
      <c r="CH110" s="611"/>
      <c r="CI110" s="611"/>
      <c r="CJ110" s="611"/>
      <c r="CK110" s="611"/>
      <c r="CL110" s="611"/>
      <c r="CM110" s="612"/>
    </row>
    <row r="111" spans="1:164" ht="16.5" customHeight="1" x14ac:dyDescent="0.15">
      <c r="A111" s="356" t="s">
        <v>203</v>
      </c>
      <c r="B111" s="357"/>
      <c r="C111" s="357"/>
      <c r="D111" s="357"/>
      <c r="E111" s="357"/>
      <c r="F111" s="357"/>
      <c r="G111" s="357"/>
      <c r="H111" s="357"/>
      <c r="I111" s="357"/>
      <c r="J111" s="357"/>
      <c r="K111" s="357"/>
      <c r="L111" s="357"/>
      <c r="M111" s="357"/>
      <c r="N111" s="357"/>
      <c r="O111" s="357"/>
      <c r="P111" s="357"/>
      <c r="Q111" s="357"/>
      <c r="R111" s="357"/>
      <c r="S111" s="357"/>
      <c r="T111" s="358"/>
      <c r="U111" s="616" t="str">
        <f>IF(入力シート!$D328="","",入力シート!D328)</f>
        <v/>
      </c>
      <c r="V111" s="617"/>
      <c r="W111" s="617"/>
      <c r="X111" s="617"/>
      <c r="Y111" s="617"/>
      <c r="Z111" s="617"/>
      <c r="AA111" s="617"/>
      <c r="AB111" s="617"/>
      <c r="AC111" s="617"/>
      <c r="AD111" s="617"/>
      <c r="AE111" s="617"/>
      <c r="AF111" s="617"/>
      <c r="AG111" s="617"/>
      <c r="AH111" s="617"/>
      <c r="AI111" s="617"/>
      <c r="AJ111" s="617"/>
      <c r="AK111" s="617"/>
      <c r="AL111" s="617"/>
      <c r="AM111" s="617"/>
      <c r="AN111" s="617"/>
      <c r="AO111" s="617"/>
      <c r="AP111" s="617"/>
      <c r="AQ111" s="617"/>
      <c r="AR111" s="617"/>
      <c r="AS111" s="617"/>
      <c r="AT111" s="617"/>
      <c r="AU111" s="617"/>
      <c r="AV111" s="617"/>
      <c r="AW111" s="617"/>
      <c r="AX111" s="617"/>
      <c r="AY111" s="617"/>
      <c r="AZ111" s="617"/>
      <c r="BA111" s="617"/>
      <c r="BB111" s="617"/>
      <c r="BC111" s="617"/>
      <c r="BD111" s="617"/>
      <c r="BE111" s="617"/>
      <c r="BF111" s="617"/>
      <c r="BG111" s="617"/>
      <c r="BH111" s="617"/>
      <c r="BI111" s="617"/>
      <c r="BJ111" s="617"/>
      <c r="BK111" s="617"/>
      <c r="BL111" s="617"/>
      <c r="BM111" s="617"/>
      <c r="BN111" s="617"/>
      <c r="BO111" s="617"/>
      <c r="BP111" s="617"/>
      <c r="BQ111" s="617"/>
      <c r="BR111" s="617"/>
      <c r="BS111" s="617"/>
      <c r="BT111" s="617"/>
      <c r="BU111" s="617"/>
      <c r="BV111" s="617"/>
      <c r="BW111" s="617"/>
      <c r="BX111" s="617"/>
      <c r="BY111" s="617"/>
      <c r="BZ111" s="617"/>
      <c r="CA111" s="617"/>
      <c r="CB111" s="617"/>
      <c r="CC111" s="617"/>
      <c r="CD111" s="617"/>
      <c r="CE111" s="617"/>
      <c r="CF111" s="617"/>
      <c r="CG111" s="617"/>
      <c r="CH111" s="617"/>
      <c r="CI111" s="617"/>
      <c r="CJ111" s="617"/>
      <c r="CK111" s="617"/>
      <c r="CL111" s="617"/>
      <c r="CM111" s="618"/>
    </row>
    <row r="112" spans="1:164" ht="16.5" customHeight="1" x14ac:dyDescent="0.15">
      <c r="A112" s="362"/>
      <c r="B112" s="363"/>
      <c r="C112" s="363"/>
      <c r="D112" s="363"/>
      <c r="E112" s="363"/>
      <c r="F112" s="363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63"/>
      <c r="R112" s="363"/>
      <c r="S112" s="363"/>
      <c r="T112" s="364"/>
      <c r="U112" s="619"/>
      <c r="V112" s="620"/>
      <c r="W112" s="620"/>
      <c r="X112" s="620"/>
      <c r="Y112" s="620"/>
      <c r="Z112" s="620"/>
      <c r="AA112" s="620"/>
      <c r="AB112" s="620"/>
      <c r="AC112" s="620"/>
      <c r="AD112" s="620"/>
      <c r="AE112" s="620"/>
      <c r="AF112" s="620"/>
      <c r="AG112" s="620"/>
      <c r="AH112" s="620"/>
      <c r="AI112" s="620"/>
      <c r="AJ112" s="620"/>
      <c r="AK112" s="620"/>
      <c r="AL112" s="620"/>
      <c r="AM112" s="620"/>
      <c r="AN112" s="620"/>
      <c r="AO112" s="620"/>
      <c r="AP112" s="620"/>
      <c r="AQ112" s="620"/>
      <c r="AR112" s="620"/>
      <c r="AS112" s="620"/>
      <c r="AT112" s="620"/>
      <c r="AU112" s="620"/>
      <c r="AV112" s="620"/>
      <c r="AW112" s="620"/>
      <c r="AX112" s="620"/>
      <c r="AY112" s="620"/>
      <c r="AZ112" s="620"/>
      <c r="BA112" s="620"/>
      <c r="BB112" s="620"/>
      <c r="BC112" s="620"/>
      <c r="BD112" s="620"/>
      <c r="BE112" s="620"/>
      <c r="BF112" s="620"/>
      <c r="BG112" s="620"/>
      <c r="BH112" s="620"/>
      <c r="BI112" s="620"/>
      <c r="BJ112" s="620"/>
      <c r="BK112" s="620"/>
      <c r="BL112" s="620"/>
      <c r="BM112" s="620"/>
      <c r="BN112" s="620"/>
      <c r="BO112" s="620"/>
      <c r="BP112" s="620"/>
      <c r="BQ112" s="620"/>
      <c r="BR112" s="620"/>
      <c r="BS112" s="620"/>
      <c r="BT112" s="620"/>
      <c r="BU112" s="620"/>
      <c r="BV112" s="620"/>
      <c r="BW112" s="620"/>
      <c r="BX112" s="620"/>
      <c r="BY112" s="620"/>
      <c r="BZ112" s="620"/>
      <c r="CA112" s="620"/>
      <c r="CB112" s="620"/>
      <c r="CC112" s="620"/>
      <c r="CD112" s="620"/>
      <c r="CE112" s="620"/>
      <c r="CF112" s="620"/>
      <c r="CG112" s="620"/>
      <c r="CH112" s="620"/>
      <c r="CI112" s="620"/>
      <c r="CJ112" s="620"/>
      <c r="CK112" s="620"/>
      <c r="CL112" s="620"/>
      <c r="CM112" s="621"/>
    </row>
    <row r="113" spans="1:91" ht="16.5" customHeight="1" x14ac:dyDescent="0.15">
      <c r="A113" s="356" t="s">
        <v>204</v>
      </c>
      <c r="B113" s="357"/>
      <c r="C113" s="357"/>
      <c r="D113" s="357"/>
      <c r="E113" s="357"/>
      <c r="F113" s="357"/>
      <c r="G113" s="357"/>
      <c r="H113" s="357"/>
      <c r="I113" s="357"/>
      <c r="J113" s="357"/>
      <c r="K113" s="357"/>
      <c r="L113" s="357"/>
      <c r="M113" s="357"/>
      <c r="N113" s="357"/>
      <c r="O113" s="357"/>
      <c r="P113" s="357"/>
      <c r="Q113" s="357"/>
      <c r="R113" s="357"/>
      <c r="S113" s="357"/>
      <c r="T113" s="358"/>
      <c r="U113" s="616" t="str">
        <f>IF(入力シート!$D329="","",入力シート!D329)</f>
        <v/>
      </c>
      <c r="V113" s="617"/>
      <c r="W113" s="617"/>
      <c r="X113" s="617"/>
      <c r="Y113" s="617"/>
      <c r="Z113" s="617"/>
      <c r="AA113" s="617"/>
      <c r="AB113" s="617"/>
      <c r="AC113" s="617"/>
      <c r="AD113" s="617"/>
      <c r="AE113" s="617"/>
      <c r="AF113" s="617"/>
      <c r="AG113" s="617"/>
      <c r="AH113" s="617"/>
      <c r="AI113" s="617"/>
      <c r="AJ113" s="617"/>
      <c r="AK113" s="617"/>
      <c r="AL113" s="617"/>
      <c r="AM113" s="617"/>
      <c r="AN113" s="617"/>
      <c r="AO113" s="617"/>
      <c r="AP113" s="617"/>
      <c r="AQ113" s="617"/>
      <c r="AR113" s="617"/>
      <c r="AS113" s="617"/>
      <c r="AT113" s="617"/>
      <c r="AU113" s="617"/>
      <c r="AV113" s="617"/>
      <c r="AW113" s="617"/>
      <c r="AX113" s="617"/>
      <c r="AY113" s="617"/>
      <c r="AZ113" s="617"/>
      <c r="BA113" s="617"/>
      <c r="BB113" s="617"/>
      <c r="BC113" s="617"/>
      <c r="BD113" s="617"/>
      <c r="BE113" s="617"/>
      <c r="BF113" s="617"/>
      <c r="BG113" s="617"/>
      <c r="BH113" s="617"/>
      <c r="BI113" s="617"/>
      <c r="BJ113" s="617"/>
      <c r="BK113" s="617"/>
      <c r="BL113" s="617"/>
      <c r="BM113" s="617"/>
      <c r="BN113" s="617"/>
      <c r="BO113" s="617"/>
      <c r="BP113" s="617"/>
      <c r="BQ113" s="617"/>
      <c r="BR113" s="617"/>
      <c r="BS113" s="617"/>
      <c r="BT113" s="617"/>
      <c r="BU113" s="617"/>
      <c r="BV113" s="617"/>
      <c r="BW113" s="617"/>
      <c r="BX113" s="617"/>
      <c r="BY113" s="617"/>
      <c r="BZ113" s="617"/>
      <c r="CA113" s="617"/>
      <c r="CB113" s="617"/>
      <c r="CC113" s="617"/>
      <c r="CD113" s="617"/>
      <c r="CE113" s="617"/>
      <c r="CF113" s="617"/>
      <c r="CG113" s="617"/>
      <c r="CH113" s="617"/>
      <c r="CI113" s="617"/>
      <c r="CJ113" s="617"/>
      <c r="CK113" s="617"/>
      <c r="CL113" s="617"/>
      <c r="CM113" s="618"/>
    </row>
    <row r="114" spans="1:91" ht="16.5" customHeight="1" x14ac:dyDescent="0.15">
      <c r="A114" s="362"/>
      <c r="B114" s="363"/>
      <c r="C114" s="363"/>
      <c r="D114" s="363"/>
      <c r="E114" s="363"/>
      <c r="F114" s="363"/>
      <c r="G114" s="363"/>
      <c r="H114" s="363"/>
      <c r="I114" s="363"/>
      <c r="J114" s="363"/>
      <c r="K114" s="363"/>
      <c r="L114" s="363"/>
      <c r="M114" s="363"/>
      <c r="N114" s="363"/>
      <c r="O114" s="363"/>
      <c r="P114" s="363"/>
      <c r="Q114" s="363"/>
      <c r="R114" s="363"/>
      <c r="S114" s="363"/>
      <c r="T114" s="364"/>
      <c r="U114" s="619"/>
      <c r="V114" s="620"/>
      <c r="W114" s="620"/>
      <c r="X114" s="620"/>
      <c r="Y114" s="620"/>
      <c r="Z114" s="620"/>
      <c r="AA114" s="620"/>
      <c r="AB114" s="620"/>
      <c r="AC114" s="620"/>
      <c r="AD114" s="620"/>
      <c r="AE114" s="620"/>
      <c r="AF114" s="620"/>
      <c r="AG114" s="620"/>
      <c r="AH114" s="620"/>
      <c r="AI114" s="620"/>
      <c r="AJ114" s="620"/>
      <c r="AK114" s="620"/>
      <c r="AL114" s="620"/>
      <c r="AM114" s="620"/>
      <c r="AN114" s="620"/>
      <c r="AO114" s="620"/>
      <c r="AP114" s="620"/>
      <c r="AQ114" s="620"/>
      <c r="AR114" s="620"/>
      <c r="AS114" s="620"/>
      <c r="AT114" s="620"/>
      <c r="AU114" s="620"/>
      <c r="AV114" s="620"/>
      <c r="AW114" s="620"/>
      <c r="AX114" s="620"/>
      <c r="AY114" s="620"/>
      <c r="AZ114" s="620"/>
      <c r="BA114" s="620"/>
      <c r="BB114" s="620"/>
      <c r="BC114" s="620"/>
      <c r="BD114" s="620"/>
      <c r="BE114" s="620"/>
      <c r="BF114" s="620"/>
      <c r="BG114" s="620"/>
      <c r="BH114" s="620"/>
      <c r="BI114" s="620"/>
      <c r="BJ114" s="620"/>
      <c r="BK114" s="620"/>
      <c r="BL114" s="620"/>
      <c r="BM114" s="620"/>
      <c r="BN114" s="620"/>
      <c r="BO114" s="620"/>
      <c r="BP114" s="620"/>
      <c r="BQ114" s="620"/>
      <c r="BR114" s="620"/>
      <c r="BS114" s="620"/>
      <c r="BT114" s="620"/>
      <c r="BU114" s="620"/>
      <c r="BV114" s="620"/>
      <c r="BW114" s="620"/>
      <c r="BX114" s="620"/>
      <c r="BY114" s="620"/>
      <c r="BZ114" s="620"/>
      <c r="CA114" s="620"/>
      <c r="CB114" s="620"/>
      <c r="CC114" s="620"/>
      <c r="CD114" s="620"/>
      <c r="CE114" s="620"/>
      <c r="CF114" s="620"/>
      <c r="CG114" s="620"/>
      <c r="CH114" s="620"/>
      <c r="CI114" s="620"/>
      <c r="CJ114" s="620"/>
      <c r="CK114" s="620"/>
      <c r="CL114" s="620"/>
      <c r="CM114" s="621"/>
    </row>
    <row r="115" spans="1:91" ht="12.75" customHeight="1" x14ac:dyDescent="0.15">
      <c r="A115" s="500" t="s">
        <v>196</v>
      </c>
      <c r="B115" s="501"/>
      <c r="C115" s="501"/>
      <c r="D115" s="501"/>
      <c r="E115" s="501"/>
      <c r="F115" s="501"/>
      <c r="G115" s="501"/>
      <c r="H115" s="501"/>
      <c r="I115" s="501"/>
      <c r="J115" s="501"/>
      <c r="K115" s="501"/>
      <c r="L115" s="501"/>
      <c r="M115" s="501"/>
      <c r="N115" s="501"/>
      <c r="O115" s="501"/>
      <c r="P115" s="501"/>
      <c r="Q115" s="501"/>
      <c r="R115" s="501"/>
      <c r="S115" s="501"/>
      <c r="T115" s="520"/>
      <c r="U115" s="286" t="s">
        <v>195</v>
      </c>
      <c r="V115" s="223"/>
      <c r="W115" s="223"/>
      <c r="X115" s="223"/>
      <c r="Y115" s="223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3" t="s">
        <v>282</v>
      </c>
      <c r="AL115" s="224"/>
      <c r="AM115" s="224"/>
      <c r="AN115" s="287"/>
      <c r="AO115" s="224"/>
      <c r="AP115" s="223"/>
      <c r="AQ115" s="223"/>
      <c r="AR115" s="223"/>
      <c r="AS115" s="224"/>
      <c r="AT115" s="224"/>
      <c r="AU115" s="224"/>
      <c r="AV115" s="224"/>
      <c r="AW115" s="224"/>
      <c r="AX115" s="224"/>
      <c r="AY115" s="224"/>
      <c r="AZ115" s="223" t="s">
        <v>50</v>
      </c>
      <c r="BA115" s="223"/>
      <c r="BB115" s="223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 t="s">
        <v>276</v>
      </c>
      <c r="BX115" s="224"/>
      <c r="BY115" s="190"/>
      <c r="BZ115" s="224"/>
      <c r="CA115" s="224"/>
      <c r="CB115" s="224"/>
      <c r="CC115" s="224"/>
      <c r="CD115" s="224"/>
      <c r="CE115" s="190"/>
      <c r="CF115" s="190"/>
      <c r="CG115" s="190"/>
      <c r="CH115" s="190"/>
      <c r="CI115" s="190"/>
      <c r="CJ115" s="190"/>
      <c r="CK115" s="190"/>
      <c r="CL115" s="190"/>
      <c r="CM115" s="191"/>
    </row>
    <row r="116" spans="1:91" ht="24" customHeight="1" thickBot="1" x14ac:dyDescent="0.2">
      <c r="A116" s="613"/>
      <c r="B116" s="614"/>
      <c r="C116" s="614"/>
      <c r="D116" s="614"/>
      <c r="E116" s="614"/>
      <c r="F116" s="614"/>
      <c r="G116" s="614"/>
      <c r="H116" s="614"/>
      <c r="I116" s="614"/>
      <c r="J116" s="614"/>
      <c r="K116" s="614"/>
      <c r="L116" s="614"/>
      <c r="M116" s="614"/>
      <c r="N116" s="614"/>
      <c r="O116" s="614"/>
      <c r="P116" s="614"/>
      <c r="Q116" s="614"/>
      <c r="R116" s="614"/>
      <c r="S116" s="614"/>
      <c r="T116" s="615"/>
      <c r="U116" s="288"/>
      <c r="V116" s="622" t="str">
        <f>IF(入力シート!$D330="","",入力シート!D330)</f>
        <v/>
      </c>
      <c r="W116" s="622"/>
      <c r="X116" s="622"/>
      <c r="Y116" s="622"/>
      <c r="Z116" s="622"/>
      <c r="AA116" s="622"/>
      <c r="AB116" s="622"/>
      <c r="AC116" s="622"/>
      <c r="AD116" s="622"/>
      <c r="AE116" s="622"/>
      <c r="AF116" s="622"/>
      <c r="AG116" s="622"/>
      <c r="AH116" s="622"/>
      <c r="AI116" s="289"/>
      <c r="AJ116" s="289"/>
      <c r="AK116" s="290"/>
      <c r="AL116" s="290"/>
      <c r="AM116" s="622" t="str">
        <f>IF(入力シート!$D331="","",入力シート!D331)</f>
        <v/>
      </c>
      <c r="AN116" s="622"/>
      <c r="AO116" s="622"/>
      <c r="AP116" s="622"/>
      <c r="AQ116" s="622"/>
      <c r="AR116" s="622"/>
      <c r="AS116" s="622"/>
      <c r="AT116" s="622"/>
      <c r="AU116" s="622"/>
      <c r="AV116" s="622"/>
      <c r="AW116" s="622"/>
      <c r="AX116" s="622"/>
      <c r="AY116" s="289"/>
      <c r="AZ116" s="289"/>
      <c r="BA116" s="234"/>
      <c r="BB116" s="622" t="str">
        <f>IF(入力シート!$D332="","",入力シート!D332)</f>
        <v/>
      </c>
      <c r="BC116" s="622"/>
      <c r="BD116" s="622"/>
      <c r="BE116" s="622"/>
      <c r="BF116" s="622"/>
      <c r="BG116" s="622"/>
      <c r="BH116" s="622"/>
      <c r="BI116" s="622"/>
      <c r="BJ116" s="622"/>
      <c r="BK116" s="622"/>
      <c r="BL116" s="622"/>
      <c r="BM116" s="622"/>
      <c r="BN116" s="622"/>
      <c r="BO116" s="622"/>
      <c r="BP116" s="622"/>
      <c r="BQ116" s="622"/>
      <c r="BR116" s="622"/>
      <c r="BS116" s="622"/>
      <c r="BT116" s="289"/>
      <c r="BU116" s="289"/>
      <c r="BV116" s="289"/>
      <c r="BW116" s="289"/>
      <c r="BX116" s="598" t="str">
        <f>IF(入力シート!$D333="","",入力シート!D333)</f>
        <v/>
      </c>
      <c r="BY116" s="598"/>
      <c r="BZ116" s="598"/>
      <c r="CA116" s="598"/>
      <c r="CB116" s="598"/>
      <c r="CC116" s="598"/>
      <c r="CD116" s="598"/>
      <c r="CE116" s="598"/>
      <c r="CF116" s="598"/>
      <c r="CG116" s="598"/>
      <c r="CH116" s="598"/>
      <c r="CI116" s="598"/>
      <c r="CJ116" s="598"/>
      <c r="CK116" s="598"/>
      <c r="CL116" s="598"/>
      <c r="CM116" s="599"/>
    </row>
    <row r="117" spans="1:91" ht="16.5" customHeight="1" x14ac:dyDescent="0.15">
      <c r="A117" s="30" t="s">
        <v>19</v>
      </c>
      <c r="B117" s="291"/>
      <c r="C117" s="291"/>
      <c r="D117" s="291"/>
      <c r="E117" s="291"/>
      <c r="F117" s="291"/>
      <c r="G117" s="291"/>
      <c r="H117" s="291"/>
      <c r="I117" s="291"/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  <c r="AM117" s="291"/>
      <c r="AN117" s="291"/>
      <c r="AO117" s="291"/>
      <c r="AP117" s="291"/>
      <c r="AQ117" s="291"/>
      <c r="AR117" s="291"/>
      <c r="AS117" s="291"/>
      <c r="AT117" s="291"/>
      <c r="AU117" s="188"/>
      <c r="AV117" s="188"/>
      <c r="AW117" s="188"/>
      <c r="AX117" s="188"/>
      <c r="AY117" s="188"/>
      <c r="AZ117" s="188"/>
      <c r="BA117" s="188"/>
      <c r="BB117" s="188"/>
      <c r="BC117" s="188"/>
      <c r="BD117" s="188"/>
      <c r="BE117" s="188"/>
      <c r="BF117" s="188"/>
      <c r="BG117" s="188"/>
      <c r="BH117" s="188"/>
      <c r="BI117" s="188"/>
      <c r="BJ117" s="188"/>
      <c r="BK117" s="188"/>
      <c r="BL117" s="188"/>
      <c r="BM117" s="188"/>
      <c r="BN117" s="188"/>
      <c r="BO117" s="188"/>
      <c r="BP117" s="188"/>
      <c r="BQ117" s="188"/>
      <c r="BR117" s="188"/>
      <c r="BS117" s="188"/>
      <c r="BT117" s="188"/>
      <c r="BU117" s="188"/>
      <c r="BV117" s="188"/>
      <c r="BW117" s="188"/>
      <c r="BX117" s="188"/>
      <c r="BY117" s="188"/>
      <c r="BZ117" s="188"/>
      <c r="CA117" s="188"/>
      <c r="CB117" s="188"/>
      <c r="CC117" s="188"/>
      <c r="CD117" s="188"/>
      <c r="CE117" s="188"/>
      <c r="CF117" s="188"/>
      <c r="CG117" s="188"/>
      <c r="CH117" s="188"/>
      <c r="CI117" s="188"/>
      <c r="CJ117" s="188"/>
      <c r="CK117" s="188"/>
      <c r="CL117" s="188"/>
      <c r="CM117" s="188"/>
    </row>
  </sheetData>
  <sheetProtection sheet="1" objects="1" scenarios="1" formatCells="0" formatColumns="0" formatRows="0"/>
  <mergeCells count="529">
    <mergeCell ref="U48:AF48"/>
    <mergeCell ref="BR54:CB54"/>
    <mergeCell ref="A58:CM58"/>
    <mergeCell ref="AJ59:AK59"/>
    <mergeCell ref="AQ59:AR59"/>
    <mergeCell ref="AY59:AZ59"/>
    <mergeCell ref="BP59:BQ59"/>
    <mergeCell ref="BS60:BT60"/>
    <mergeCell ref="BG56:BQ56"/>
    <mergeCell ref="BR56:CB56"/>
    <mergeCell ref="AG48:AJ48"/>
    <mergeCell ref="AG49:AJ49"/>
    <mergeCell ref="AG50:AJ50"/>
    <mergeCell ref="U55:AF56"/>
    <mergeCell ref="AK53:AU53"/>
    <mergeCell ref="M46:W46"/>
    <mergeCell ref="CC56:CM56"/>
    <mergeCell ref="AG53:AJ53"/>
    <mergeCell ref="AG54:AJ54"/>
    <mergeCell ref="AK49:AU49"/>
    <mergeCell ref="AK50:AU50"/>
    <mergeCell ref="AK51:AU51"/>
    <mergeCell ref="AK52:AU52"/>
    <mergeCell ref="AV49:BF49"/>
    <mergeCell ref="BG49:BQ49"/>
    <mergeCell ref="AV50:BF50"/>
    <mergeCell ref="BG50:BQ50"/>
    <mergeCell ref="AV51:BF51"/>
    <mergeCell ref="AG51:AJ51"/>
    <mergeCell ref="AG52:AJ52"/>
    <mergeCell ref="A48:T54"/>
    <mergeCell ref="A55:T55"/>
    <mergeCell ref="AK48:AR48"/>
    <mergeCell ref="AV48:BC48"/>
    <mergeCell ref="BG48:BN48"/>
    <mergeCell ref="BR48:BY48"/>
    <mergeCell ref="U49:AF50"/>
    <mergeCell ref="U51:AF52"/>
    <mergeCell ref="U53:AF54"/>
    <mergeCell ref="BT30:CC30"/>
    <mergeCell ref="CD30:CM30"/>
    <mergeCell ref="AU28:AV28"/>
    <mergeCell ref="BF28:BG28"/>
    <mergeCell ref="BO28:CJ28"/>
    <mergeCell ref="V30:AE30"/>
    <mergeCell ref="CD33:CM33"/>
    <mergeCell ref="CD45:CM45"/>
    <mergeCell ref="Z45:AJ45"/>
    <mergeCell ref="Z42:AJ42"/>
    <mergeCell ref="Z43:AJ43"/>
    <mergeCell ref="Z44:AJ44"/>
    <mergeCell ref="BR42:CC42"/>
    <mergeCell ref="BR43:CC43"/>
    <mergeCell ref="BR44:CC44"/>
    <mergeCell ref="AK42:AU42"/>
    <mergeCell ref="AK43:AU43"/>
    <mergeCell ref="AK44:AU44"/>
    <mergeCell ref="AK45:AU45"/>
    <mergeCell ref="BG42:BQ42"/>
    <mergeCell ref="CD43:CM43"/>
    <mergeCell ref="CD44:CM44"/>
    <mergeCell ref="BJ33:BS33"/>
    <mergeCell ref="CD41:CM41"/>
    <mergeCell ref="A23:V23"/>
    <mergeCell ref="AI18:AS18"/>
    <mergeCell ref="AX17:BQ17"/>
    <mergeCell ref="AL21:AP21"/>
    <mergeCell ref="BR20:CD20"/>
    <mergeCell ref="BI20:BJ20"/>
    <mergeCell ref="W18:AD18"/>
    <mergeCell ref="W19:AD21"/>
    <mergeCell ref="AE19:AF19"/>
    <mergeCell ref="AE20:AF20"/>
    <mergeCell ref="BX17:CL17"/>
    <mergeCell ref="AN19:AO19"/>
    <mergeCell ref="AO20:AP20"/>
    <mergeCell ref="W22:AD23"/>
    <mergeCell ref="BH18:BO18"/>
    <mergeCell ref="BP18:CI18"/>
    <mergeCell ref="A18:V21"/>
    <mergeCell ref="BG22:BH22"/>
    <mergeCell ref="AE23:AF23"/>
    <mergeCell ref="AR23:AS23"/>
    <mergeCell ref="BG23:BH23"/>
    <mergeCell ref="BQ23:CG23"/>
    <mergeCell ref="AE22:AF22"/>
    <mergeCell ref="BX116:CM116"/>
    <mergeCell ref="BZ106:CK106"/>
    <mergeCell ref="AT107:CI107"/>
    <mergeCell ref="A108:T110"/>
    <mergeCell ref="U108:AJ108"/>
    <mergeCell ref="U109:AJ109"/>
    <mergeCell ref="U110:AJ110"/>
    <mergeCell ref="AK108:BE108"/>
    <mergeCell ref="AM109:AQ109"/>
    <mergeCell ref="AW109:BA109"/>
    <mergeCell ref="AM110:AQ110"/>
    <mergeCell ref="AW110:BA110"/>
    <mergeCell ref="BF108:CM108"/>
    <mergeCell ref="BF109:CM109"/>
    <mergeCell ref="BF110:CM110"/>
    <mergeCell ref="A111:T112"/>
    <mergeCell ref="A113:T114"/>
    <mergeCell ref="A115:T116"/>
    <mergeCell ref="U111:CM112"/>
    <mergeCell ref="U113:CM114"/>
    <mergeCell ref="V116:AH116"/>
    <mergeCell ref="AM116:AX116"/>
    <mergeCell ref="BB116:BS116"/>
    <mergeCell ref="A103:T103"/>
    <mergeCell ref="BC105:BQ105"/>
    <mergeCell ref="AH105:AI105"/>
    <mergeCell ref="AT105:AU105"/>
    <mergeCell ref="BV105:BW105"/>
    <mergeCell ref="A104:T107"/>
    <mergeCell ref="AN106:AT106"/>
    <mergeCell ref="BC106:BI106"/>
    <mergeCell ref="A101:T101"/>
    <mergeCell ref="A102:T102"/>
    <mergeCell ref="V101:W101"/>
    <mergeCell ref="AE101:AF101"/>
    <mergeCell ref="V102:W102"/>
    <mergeCell ref="AE102:AZ102"/>
    <mergeCell ref="BE101:BP102"/>
    <mergeCell ref="BQ101:BU102"/>
    <mergeCell ref="W105:X105"/>
    <mergeCell ref="CD32:CM32"/>
    <mergeCell ref="AZ33:BI33"/>
    <mergeCell ref="BT34:CC34"/>
    <mergeCell ref="A39:F40"/>
    <mergeCell ref="S37:AR38"/>
    <mergeCell ref="S36:AR36"/>
    <mergeCell ref="S39:AR40"/>
    <mergeCell ref="AS37:AZ38"/>
    <mergeCell ref="AS36:BR36"/>
    <mergeCell ref="BD39:BR40"/>
    <mergeCell ref="AS39:AZ40"/>
    <mergeCell ref="BA39:BC40"/>
    <mergeCell ref="A36:R36"/>
    <mergeCell ref="G39:R40"/>
    <mergeCell ref="A31:I32"/>
    <mergeCell ref="AF31:AO31"/>
    <mergeCell ref="AF32:AO32"/>
    <mergeCell ref="BS36:CC36"/>
    <mergeCell ref="CD36:CM36"/>
    <mergeCell ref="CD31:CM31"/>
    <mergeCell ref="A1:CM1"/>
    <mergeCell ref="AC4:AM4"/>
    <mergeCell ref="AC5:AM6"/>
    <mergeCell ref="AC9:AM9"/>
    <mergeCell ref="B10:CM10"/>
    <mergeCell ref="A2:CM2"/>
    <mergeCell ref="AN4:CM4"/>
    <mergeCell ref="AN6:CM6"/>
    <mergeCell ref="BV19:BW19"/>
    <mergeCell ref="AN9:AS9"/>
    <mergeCell ref="AT9:BH9"/>
    <mergeCell ref="BO9:CM9"/>
    <mergeCell ref="AJ15:AL15"/>
    <mergeCell ref="AG15:AI15"/>
    <mergeCell ref="W15:Y15"/>
    <mergeCell ref="Z15:AB15"/>
    <mergeCell ref="A13:V13"/>
    <mergeCell ref="W13:Y13"/>
    <mergeCell ref="BG13:BI13"/>
    <mergeCell ref="BJ13:CD13"/>
    <mergeCell ref="A14:V14"/>
    <mergeCell ref="W14:Y14"/>
    <mergeCell ref="BY16:CK16"/>
    <mergeCell ref="BI9:BN9"/>
    <mergeCell ref="P12:Q12"/>
    <mergeCell ref="Z13:BF13"/>
    <mergeCell ref="BH14:CG14"/>
    <mergeCell ref="Z14:AU14"/>
    <mergeCell ref="AW14:AY14"/>
    <mergeCell ref="A11:O12"/>
    <mergeCell ref="Y12:BF12"/>
    <mergeCell ref="O15:V15"/>
    <mergeCell ref="A15:N17"/>
    <mergeCell ref="BN3:CH3"/>
    <mergeCell ref="C3:U3"/>
    <mergeCell ref="AC7:AM8"/>
    <mergeCell ref="AN5:AP5"/>
    <mergeCell ref="AQ5:BH5"/>
    <mergeCell ref="AN7:AR7"/>
    <mergeCell ref="AS7:BG7"/>
    <mergeCell ref="BO7:CF7"/>
    <mergeCell ref="BI7:BM7"/>
    <mergeCell ref="AX8:CM8"/>
    <mergeCell ref="A33:I34"/>
    <mergeCell ref="AZ34:BI34"/>
    <mergeCell ref="K41:Y41"/>
    <mergeCell ref="K42:Y42"/>
    <mergeCell ref="K43:Y43"/>
    <mergeCell ref="K44:Y44"/>
    <mergeCell ref="K45:Y45"/>
    <mergeCell ref="CH14:CI14"/>
    <mergeCell ref="AC17:AN17"/>
    <mergeCell ref="O16:V16"/>
    <mergeCell ref="O17:V17"/>
    <mergeCell ref="BX41:CB41"/>
    <mergeCell ref="J31:U31"/>
    <mergeCell ref="J32:U32"/>
    <mergeCell ref="AP34:AY34"/>
    <mergeCell ref="AF34:AO34"/>
    <mergeCell ref="AF33:AO33"/>
    <mergeCell ref="A37:F38"/>
    <mergeCell ref="CD37:CM38"/>
    <mergeCell ref="CD39:CM40"/>
    <mergeCell ref="CA37:CC38"/>
    <mergeCell ref="CA39:CC40"/>
    <mergeCell ref="BS37:BZ38"/>
    <mergeCell ref="BS39:BZ40"/>
    <mergeCell ref="BR27:BS27"/>
    <mergeCell ref="BY27:BZ27"/>
    <mergeCell ref="BT32:CC32"/>
    <mergeCell ref="BJ31:BS31"/>
    <mergeCell ref="BJ32:BS32"/>
    <mergeCell ref="AZ31:BI31"/>
    <mergeCell ref="AZ32:BI32"/>
    <mergeCell ref="AH28:AI28"/>
    <mergeCell ref="AP32:AY32"/>
    <mergeCell ref="AH27:AI27"/>
    <mergeCell ref="AS27:AT27"/>
    <mergeCell ref="BD27:BE27"/>
    <mergeCell ref="A29:CM29"/>
    <mergeCell ref="A24:J28"/>
    <mergeCell ref="K24:V28"/>
    <mergeCell ref="W24:Y26"/>
    <mergeCell ref="Z24:AI24"/>
    <mergeCell ref="Z25:AI25"/>
    <mergeCell ref="Z26:AI26"/>
    <mergeCell ref="AJ24:CM24"/>
    <mergeCell ref="AJ25:CM25"/>
    <mergeCell ref="AJ26:BF26"/>
    <mergeCell ref="BK26:BP26"/>
    <mergeCell ref="BQ26:CM26"/>
    <mergeCell ref="AF30:AO30"/>
    <mergeCell ref="AP30:AY30"/>
    <mergeCell ref="W27:AF27"/>
    <mergeCell ref="BG47:BQ47"/>
    <mergeCell ref="AV42:BF42"/>
    <mergeCell ref="AV43:BF43"/>
    <mergeCell ref="AV44:BF44"/>
    <mergeCell ref="AV45:BF45"/>
    <mergeCell ref="AV46:BF46"/>
    <mergeCell ref="K47:Y47"/>
    <mergeCell ref="Z41:AJ41"/>
    <mergeCell ref="AV41:BF41"/>
    <mergeCell ref="J33:U33"/>
    <mergeCell ref="J34:U34"/>
    <mergeCell ref="V31:AE31"/>
    <mergeCell ref="V32:AE32"/>
    <mergeCell ref="V33:AE33"/>
    <mergeCell ref="V34:AE34"/>
    <mergeCell ref="BK27:BL27"/>
    <mergeCell ref="AK41:AU41"/>
    <mergeCell ref="BG41:BQ41"/>
    <mergeCell ref="Z46:AJ46"/>
    <mergeCell ref="Z47:AJ47"/>
    <mergeCell ref="BG46:BQ46"/>
    <mergeCell ref="A79:T79"/>
    <mergeCell ref="A80:T81"/>
    <mergeCell ref="AF80:AH81"/>
    <mergeCell ref="A70:T70"/>
    <mergeCell ref="A71:T71"/>
    <mergeCell ref="U70:AE70"/>
    <mergeCell ref="AF71:AG71"/>
    <mergeCell ref="AR71:AS71"/>
    <mergeCell ref="BG71:BH71"/>
    <mergeCell ref="U74:AE75"/>
    <mergeCell ref="A72:T75"/>
    <mergeCell ref="BH78:CC78"/>
    <mergeCell ref="BK73:BO73"/>
    <mergeCell ref="AF72:AP73"/>
    <mergeCell ref="U72:AE73"/>
    <mergeCell ref="BH79:BW79"/>
    <mergeCell ref="BX79:CM79"/>
    <mergeCell ref="BR80:BW80"/>
    <mergeCell ref="BR81:BW81"/>
    <mergeCell ref="AI80:AL81"/>
    <mergeCell ref="AM79:BG79"/>
    <mergeCell ref="AM80:BG80"/>
    <mergeCell ref="AM81:BG81"/>
    <mergeCell ref="A68:T68"/>
    <mergeCell ref="A69:T69"/>
    <mergeCell ref="U68:V68"/>
    <mergeCell ref="AQ68:AR68"/>
    <mergeCell ref="BC68:BD68"/>
    <mergeCell ref="BQ68:BR68"/>
    <mergeCell ref="A63:T63"/>
    <mergeCell ref="A59:T62"/>
    <mergeCell ref="BB62:BC62"/>
    <mergeCell ref="AR62:AV62"/>
    <mergeCell ref="BM62:BQ62"/>
    <mergeCell ref="V63:W63"/>
    <mergeCell ref="AC63:AG63"/>
    <mergeCell ref="AL63:AM63"/>
    <mergeCell ref="BD63:BH63"/>
    <mergeCell ref="BM63:BN63"/>
    <mergeCell ref="V60:W60"/>
    <mergeCell ref="AI64:AS64"/>
    <mergeCell ref="A64:T67"/>
    <mergeCell ref="AW64:BK67"/>
    <mergeCell ref="U64:AH64"/>
    <mergeCell ref="AD69:BR69"/>
    <mergeCell ref="U69:V69"/>
    <mergeCell ref="AF62:AG62"/>
    <mergeCell ref="CD34:CM34"/>
    <mergeCell ref="BT33:CC33"/>
    <mergeCell ref="BR52:CB52"/>
    <mergeCell ref="CC52:CM52"/>
    <mergeCell ref="BP71:CK71"/>
    <mergeCell ref="AH70:AO70"/>
    <mergeCell ref="AG55:AJ55"/>
    <mergeCell ref="AG56:AJ56"/>
    <mergeCell ref="BZ64:CJ64"/>
    <mergeCell ref="BV62:BW62"/>
    <mergeCell ref="BR55:CB55"/>
    <mergeCell ref="BR46:CC46"/>
    <mergeCell ref="BR47:CC47"/>
    <mergeCell ref="CD42:CM42"/>
    <mergeCell ref="BG51:BQ51"/>
    <mergeCell ref="AV52:BF52"/>
    <mergeCell ref="BG52:BQ52"/>
    <mergeCell ref="AX61:BC61"/>
    <mergeCell ref="BX61:CC61"/>
    <mergeCell ref="CH93:CM93"/>
    <mergeCell ref="A94:T94"/>
    <mergeCell ref="CD46:CM46"/>
    <mergeCell ref="BJ34:BS34"/>
    <mergeCell ref="CD19:CE19"/>
    <mergeCell ref="AX20:AY20"/>
    <mergeCell ref="BR50:CB50"/>
    <mergeCell ref="CC50:CM50"/>
    <mergeCell ref="BG43:BQ43"/>
    <mergeCell ref="BG44:BQ44"/>
    <mergeCell ref="BG45:BQ45"/>
    <mergeCell ref="BA37:BC38"/>
    <mergeCell ref="BD37:BR38"/>
    <mergeCell ref="BT31:CC31"/>
    <mergeCell ref="AV47:BF47"/>
    <mergeCell ref="CD47:CM47"/>
    <mergeCell ref="BJ30:BS30"/>
    <mergeCell ref="AZ30:BI30"/>
    <mergeCell ref="AP31:AY31"/>
    <mergeCell ref="BG19:BH19"/>
    <mergeCell ref="AP33:AY33"/>
    <mergeCell ref="AK46:AU46"/>
    <mergeCell ref="AK47:AU47"/>
    <mergeCell ref="BR45:CC45"/>
    <mergeCell ref="AK56:AU56"/>
    <mergeCell ref="AK54:AU54"/>
    <mergeCell ref="V95:W95"/>
    <mergeCell ref="U83:V83"/>
    <mergeCell ref="CH83:CM83"/>
    <mergeCell ref="A88:T90"/>
    <mergeCell ref="BH93:BQ93"/>
    <mergeCell ref="BX88:CG88"/>
    <mergeCell ref="BX89:CG89"/>
    <mergeCell ref="U84:V84"/>
    <mergeCell ref="U85:V85"/>
    <mergeCell ref="U86:V86"/>
    <mergeCell ref="A91:T93"/>
    <mergeCell ref="Y93:AG93"/>
    <mergeCell ref="AM88:BG88"/>
    <mergeCell ref="AM89:BG89"/>
    <mergeCell ref="AM90:BG90"/>
    <mergeCell ref="AM91:BG91"/>
    <mergeCell ref="AM92:BG92"/>
    <mergeCell ref="AM93:BG93"/>
    <mergeCell ref="BX84:CG84"/>
    <mergeCell ref="AD85:AK85"/>
    <mergeCell ref="CH91:CM91"/>
    <mergeCell ref="CH92:CM92"/>
    <mergeCell ref="AZ77:BA77"/>
    <mergeCell ref="BF77:BG77"/>
    <mergeCell ref="CH87:CM87"/>
    <mergeCell ref="CH88:CM88"/>
    <mergeCell ref="CH89:CM89"/>
    <mergeCell ref="CH90:CM90"/>
    <mergeCell ref="BR53:CB53"/>
    <mergeCell ref="BK75:BO75"/>
    <mergeCell ref="BH84:BQ84"/>
    <mergeCell ref="BH85:BQ85"/>
    <mergeCell ref="BH86:BQ86"/>
    <mergeCell ref="BH87:BQ87"/>
    <mergeCell ref="BH88:BQ88"/>
    <mergeCell ref="BL64:BY64"/>
    <mergeCell ref="BO77:BQ77"/>
    <mergeCell ref="BW77:CF77"/>
    <mergeCell ref="BX86:CG86"/>
    <mergeCell ref="CC55:CM55"/>
    <mergeCell ref="BG54:BQ54"/>
    <mergeCell ref="BG55:BQ55"/>
    <mergeCell ref="AM82:BG82"/>
    <mergeCell ref="CE62:CI62"/>
    <mergeCell ref="CC54:CM54"/>
    <mergeCell ref="AK55:AU55"/>
    <mergeCell ref="BV63:CB63"/>
    <mergeCell ref="CB60:CK60"/>
    <mergeCell ref="Z88:AK88"/>
    <mergeCell ref="Z89:AK89"/>
    <mergeCell ref="AF74:AP75"/>
    <mergeCell ref="BX73:CJ73"/>
    <mergeCell ref="BX75:CJ75"/>
    <mergeCell ref="CH80:CM80"/>
    <mergeCell ref="CH81:CM81"/>
    <mergeCell ref="CH82:CM82"/>
    <mergeCell ref="BZ65:CJ65"/>
    <mergeCell ref="BZ66:CJ66"/>
    <mergeCell ref="BZ67:CJ67"/>
    <mergeCell ref="U65:AH65"/>
    <mergeCell ref="U66:AH66"/>
    <mergeCell ref="U67:AH67"/>
    <mergeCell ref="AI65:AS65"/>
    <mergeCell ref="AI66:AS66"/>
    <mergeCell ref="AI67:AS67"/>
    <mergeCell ref="BL65:BY65"/>
    <mergeCell ref="CI77:CJ77"/>
    <mergeCell ref="V77:W77"/>
    <mergeCell ref="AE77:AG77"/>
    <mergeCell ref="AM77:AV77"/>
    <mergeCell ref="CE68:CK68"/>
    <mergeCell ref="BL66:BY66"/>
    <mergeCell ref="BL67:BY67"/>
    <mergeCell ref="A35:CM35"/>
    <mergeCell ref="G37:R38"/>
    <mergeCell ref="A76:T77"/>
    <mergeCell ref="A78:T78"/>
    <mergeCell ref="A41:J47"/>
    <mergeCell ref="C56:M56"/>
    <mergeCell ref="BG53:BQ53"/>
    <mergeCell ref="AV53:BF53"/>
    <mergeCell ref="AV54:BF54"/>
    <mergeCell ref="AV55:BF55"/>
    <mergeCell ref="AV56:BF56"/>
    <mergeCell ref="V59:W59"/>
    <mergeCell ref="AC59:AD59"/>
    <mergeCell ref="U78:AL79"/>
    <mergeCell ref="CC53:CM53"/>
    <mergeCell ref="CC48:CM48"/>
    <mergeCell ref="BR49:CB49"/>
    <mergeCell ref="CC49:CM49"/>
    <mergeCell ref="BR51:CB51"/>
    <mergeCell ref="CC51:CM51"/>
    <mergeCell ref="CE63:CI63"/>
    <mergeCell ref="A95:T95"/>
    <mergeCell ref="BN100:CG100"/>
    <mergeCell ref="M96:T96"/>
    <mergeCell ref="M97:T98"/>
    <mergeCell ref="M99:T100"/>
    <mergeCell ref="U96:AC96"/>
    <mergeCell ref="AD96:AL96"/>
    <mergeCell ref="V94:W94"/>
    <mergeCell ref="AF94:AG94"/>
    <mergeCell ref="AO94:AP94"/>
    <mergeCell ref="BF94:BG94"/>
    <mergeCell ref="BX94:BY94"/>
    <mergeCell ref="BD95:BE95"/>
    <mergeCell ref="BE98:BF98"/>
    <mergeCell ref="BE97:BF97"/>
    <mergeCell ref="BX99:BY99"/>
    <mergeCell ref="U99:AA99"/>
    <mergeCell ref="U100:AA100"/>
    <mergeCell ref="AD99:AJ99"/>
    <mergeCell ref="AD100:AJ100"/>
    <mergeCell ref="BZ97:CA97"/>
    <mergeCell ref="AB97:AC98"/>
    <mergeCell ref="U97:AA98"/>
    <mergeCell ref="A96:L99"/>
    <mergeCell ref="A100:L100"/>
    <mergeCell ref="AM96:BD96"/>
    <mergeCell ref="AM97:BD98"/>
    <mergeCell ref="AM99:BD100"/>
    <mergeCell ref="BE96:CM96"/>
    <mergeCell ref="AD97:AJ98"/>
    <mergeCell ref="AK97:AL98"/>
    <mergeCell ref="AB99:AC99"/>
    <mergeCell ref="AB100:AC100"/>
    <mergeCell ref="AK99:AL99"/>
    <mergeCell ref="AK100:AL100"/>
    <mergeCell ref="BR93:BW93"/>
    <mergeCell ref="BH80:BQ80"/>
    <mergeCell ref="A82:T87"/>
    <mergeCell ref="BX91:CG91"/>
    <mergeCell ref="BX80:CG80"/>
    <mergeCell ref="BX81:CG81"/>
    <mergeCell ref="BX82:CG82"/>
    <mergeCell ref="BX90:CG90"/>
    <mergeCell ref="BX83:CG83"/>
    <mergeCell ref="X91:AJ91"/>
    <mergeCell ref="BH81:BQ81"/>
    <mergeCell ref="BH82:BQ82"/>
    <mergeCell ref="BH83:BQ83"/>
    <mergeCell ref="Z90:AK90"/>
    <mergeCell ref="BH89:BQ89"/>
    <mergeCell ref="BH90:BQ90"/>
    <mergeCell ref="BH91:BQ91"/>
    <mergeCell ref="BR88:BW88"/>
    <mergeCell ref="BR89:BW89"/>
    <mergeCell ref="BR90:BW90"/>
    <mergeCell ref="BR91:BW91"/>
    <mergeCell ref="BR82:BW82"/>
    <mergeCell ref="U80:AE81"/>
    <mergeCell ref="CE101:CI101"/>
    <mergeCell ref="BH92:BQ92"/>
    <mergeCell ref="AM85:BG85"/>
    <mergeCell ref="AM86:BG86"/>
    <mergeCell ref="AM87:BG87"/>
    <mergeCell ref="BX92:CG92"/>
    <mergeCell ref="BX93:CG93"/>
    <mergeCell ref="BR83:BW83"/>
    <mergeCell ref="BR84:BW84"/>
    <mergeCell ref="BR85:BW85"/>
    <mergeCell ref="BR86:BW86"/>
    <mergeCell ref="BR87:BW87"/>
    <mergeCell ref="CH84:CM84"/>
    <mergeCell ref="CH85:CM85"/>
    <mergeCell ref="CH86:CM86"/>
    <mergeCell ref="AM83:BG83"/>
    <mergeCell ref="AM84:BG84"/>
    <mergeCell ref="BX98:BY98"/>
    <mergeCell ref="BE100:BF100"/>
    <mergeCell ref="BM95:CE95"/>
    <mergeCell ref="BE99:BF99"/>
    <mergeCell ref="BX87:CG87"/>
    <mergeCell ref="BX85:CG85"/>
    <mergeCell ref="BR92:BW92"/>
  </mergeCells>
  <phoneticPr fontId="2"/>
  <printOptions horizontalCentered="1" verticalCentered="1"/>
  <pageMargins left="0.31496062992125984" right="0.31496062992125984" top="0.19685039370078741" bottom="0.19685039370078741" header="0.19685039370078741" footer="0.19685039370078741"/>
  <pageSetup paperSize="9" scale="99" orientation="portrait" r:id="rId1"/>
  <rowBreaks count="1" manualBreakCount="1">
    <brk id="57" max="90" man="1"/>
  </rowBreaks>
  <ignoredErrors>
    <ignoredError sqref="AK44 AV44 BG44 BR4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/>
  </sheetViews>
  <sheetFormatPr defaultColWidth="9" defaultRowHeight="13.5" x14ac:dyDescent="0.15"/>
  <cols>
    <col min="1" max="1" width="16.125" style="2" bestFit="1" customWidth="1"/>
    <col min="2" max="2" width="6.5" style="2" bestFit="1" customWidth="1"/>
    <col min="3" max="3" width="18.875" style="2" customWidth="1"/>
    <col min="4" max="4" width="16.125" style="2" bestFit="1" customWidth="1"/>
    <col min="5" max="5" width="9.5" style="2" bestFit="1" customWidth="1"/>
    <col min="6" max="6" width="11.625" style="2" bestFit="1" customWidth="1"/>
    <col min="7" max="7" width="9.5" style="2" bestFit="1" customWidth="1"/>
    <col min="8" max="8" width="11.625" style="2" bestFit="1" customWidth="1"/>
    <col min="9" max="10" width="11.625" style="2" customWidth="1"/>
    <col min="11" max="11" width="16.125" style="2" bestFit="1" customWidth="1"/>
    <col min="12" max="14" width="16.125" style="2" customWidth="1"/>
    <col min="15" max="15" width="32" style="2" bestFit="1" customWidth="1"/>
    <col min="16" max="17" width="9" style="2"/>
    <col min="18" max="18" width="11.625" style="2" bestFit="1" customWidth="1"/>
    <col min="19" max="16384" width="9" style="2"/>
  </cols>
  <sheetData>
    <row r="1" spans="1:18" s="1" customFormat="1" x14ac:dyDescent="0.15">
      <c r="A1" s="1" t="s">
        <v>77</v>
      </c>
      <c r="B1" s="1" t="s">
        <v>73</v>
      </c>
      <c r="C1" s="1" t="s">
        <v>450</v>
      </c>
      <c r="D1" s="1" t="s">
        <v>324</v>
      </c>
      <c r="E1" s="1" t="s">
        <v>56</v>
      </c>
      <c r="F1" s="1" t="s">
        <v>59</v>
      </c>
      <c r="G1" s="1" t="s">
        <v>211</v>
      </c>
      <c r="H1" s="1" t="s">
        <v>222</v>
      </c>
      <c r="I1" s="1" t="s">
        <v>223</v>
      </c>
      <c r="J1" s="1" t="s">
        <v>226</v>
      </c>
      <c r="K1" s="1" t="s">
        <v>78</v>
      </c>
      <c r="L1" s="1" t="s">
        <v>238</v>
      </c>
      <c r="M1" s="1" t="s">
        <v>243</v>
      </c>
      <c r="N1" s="1" t="s">
        <v>246</v>
      </c>
      <c r="O1" s="1" t="s">
        <v>119</v>
      </c>
      <c r="P1" s="1" t="s">
        <v>343</v>
      </c>
      <c r="Q1" s="1" t="s">
        <v>347</v>
      </c>
      <c r="R1" s="1" t="s">
        <v>358</v>
      </c>
    </row>
    <row r="2" spans="1:18" x14ac:dyDescent="0.15">
      <c r="A2" s="2" t="s">
        <v>79</v>
      </c>
      <c r="B2" s="2" t="s">
        <v>80</v>
      </c>
      <c r="C2" s="2" t="s">
        <v>451</v>
      </c>
      <c r="D2" s="2" t="s">
        <v>457</v>
      </c>
      <c r="E2" s="2" t="s">
        <v>81</v>
      </c>
      <c r="F2" s="2" t="s">
        <v>82</v>
      </c>
      <c r="G2" s="2" t="s">
        <v>212</v>
      </c>
      <c r="H2" s="2" t="s">
        <v>217</v>
      </c>
      <c r="I2" s="2" t="s">
        <v>224</v>
      </c>
      <c r="J2" s="2" t="s">
        <v>227</v>
      </c>
      <c r="K2" s="2" t="s">
        <v>83</v>
      </c>
      <c r="L2" s="2" t="s">
        <v>239</v>
      </c>
      <c r="M2" s="2" t="s">
        <v>244</v>
      </c>
      <c r="N2" s="2" t="s">
        <v>247</v>
      </c>
      <c r="O2" s="2" t="s">
        <v>539</v>
      </c>
      <c r="P2" s="2" t="s">
        <v>344</v>
      </c>
      <c r="Q2" s="2" t="s">
        <v>348</v>
      </c>
      <c r="R2" s="2" t="s">
        <v>359</v>
      </c>
    </row>
    <row r="3" spans="1:18" x14ac:dyDescent="0.15">
      <c r="B3" s="2" t="s">
        <v>40</v>
      </c>
      <c r="C3" s="2" t="s">
        <v>452</v>
      </c>
      <c r="D3" s="2" t="s">
        <v>325</v>
      </c>
      <c r="E3" s="2" t="s">
        <v>84</v>
      </c>
      <c r="F3" s="2" t="s">
        <v>36</v>
      </c>
      <c r="G3" s="2" t="s">
        <v>213</v>
      </c>
      <c r="H3" s="2" t="s">
        <v>218</v>
      </c>
      <c r="I3" s="2" t="s">
        <v>225</v>
      </c>
      <c r="J3" s="2" t="s">
        <v>228</v>
      </c>
      <c r="K3" s="2" t="s">
        <v>85</v>
      </c>
      <c r="L3" s="2" t="s">
        <v>240</v>
      </c>
      <c r="M3" s="2" t="s">
        <v>245</v>
      </c>
      <c r="N3" s="2" t="s">
        <v>248</v>
      </c>
      <c r="O3" s="2" t="s">
        <v>120</v>
      </c>
      <c r="P3" s="2" t="s">
        <v>345</v>
      </c>
      <c r="Q3" s="2" t="s">
        <v>349</v>
      </c>
      <c r="R3" s="2" t="s">
        <v>360</v>
      </c>
    </row>
    <row r="4" spans="1:18" x14ac:dyDescent="0.15">
      <c r="C4" s="2" t="s">
        <v>453</v>
      </c>
      <c r="D4" s="2" t="s">
        <v>326</v>
      </c>
      <c r="H4" s="2" t="s">
        <v>346</v>
      </c>
      <c r="J4" s="2" t="s">
        <v>229</v>
      </c>
      <c r="K4" s="2" t="s">
        <v>86</v>
      </c>
      <c r="L4" s="2" t="s">
        <v>225</v>
      </c>
      <c r="O4" s="2" t="s">
        <v>121</v>
      </c>
      <c r="P4" s="2" t="s">
        <v>346</v>
      </c>
    </row>
    <row r="5" spans="1:18" x14ac:dyDescent="0.15">
      <c r="C5" s="2" t="s">
        <v>454</v>
      </c>
      <c r="D5" s="2" t="s">
        <v>327</v>
      </c>
      <c r="J5" s="2" t="s">
        <v>231</v>
      </c>
      <c r="L5" s="2" t="s">
        <v>241</v>
      </c>
      <c r="O5" s="2" t="s">
        <v>122</v>
      </c>
    </row>
    <row r="6" spans="1:18" x14ac:dyDescent="0.15">
      <c r="C6" s="2" t="s">
        <v>455</v>
      </c>
      <c r="O6" s="2" t="s">
        <v>536</v>
      </c>
    </row>
    <row r="7" spans="1:18" x14ac:dyDescent="0.15">
      <c r="C7" s="2" t="s">
        <v>456</v>
      </c>
      <c r="O7" s="2" t="s">
        <v>537</v>
      </c>
    </row>
    <row r="8" spans="1:18" x14ac:dyDescent="0.15">
      <c r="O8" s="2" t="s">
        <v>538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入力シート</vt:lpstr>
      <vt:lpstr>印刷用シート</vt:lpstr>
      <vt:lpstr>リスト（8号様式用）</vt:lpstr>
      <vt:lpstr>印刷用シート!Print_Area</vt:lpstr>
      <vt:lpstr>入力シート!Print_Area</vt:lpstr>
      <vt:lpstr>運営単位</vt:lpstr>
      <vt:lpstr>運営方式</vt:lpstr>
      <vt:lpstr>給食形態等</vt:lpstr>
      <vt:lpstr>勤務形態</vt:lpstr>
      <vt:lpstr>食材料費の単位</vt:lpstr>
      <vt:lpstr>免許の種類</vt:lpstr>
      <vt:lpstr>有_無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下関市情報政策課</cp:lastModifiedBy>
  <cp:lastPrinted>2025-04-28T08:21:59Z</cp:lastPrinted>
  <dcterms:created xsi:type="dcterms:W3CDTF">2014-08-29T03:16:19Z</dcterms:created>
  <dcterms:modified xsi:type="dcterms:W3CDTF">2025-06-05T07:23:01Z</dcterms:modified>
</cp:coreProperties>
</file>