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企画係\8料金改定\05 R5～6水道料金改定実施検討\05_R6料金改定作業\10_広報\04_ホームページ（R7.12月）\01_原稿\画像・データ\料金早見表・自動計算（お客さまサービス課作成）\"/>
    </mc:Choice>
  </mc:AlternateContent>
  <xr:revisionPtr revIDLastSave="0" documentId="13_ncr:1_{1A447444-B999-4795-A888-A270A2E5F74C}" xr6:coauthVersionLast="47" xr6:coauthVersionMax="47" xr10:uidLastSave="{00000000-0000-0000-0000-000000000000}"/>
  <bookViews>
    <workbookView xWindow="-120" yWindow="-120" windowWidth="20730" windowHeight="11040" xr2:uid="{423E2CDD-7197-46AD-A626-B2706DEFF779}"/>
  </bookViews>
  <sheets>
    <sheet name="自動計算" sheetId="2" r:id="rId1"/>
  </sheets>
  <definedNames>
    <definedName name="_xlnm.Print_Area" localSheetId="0">自動計算!$A$1:$G$26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" i="2" l="1"/>
  <c r="Q9" i="2"/>
  <c r="P10" i="2"/>
  <c r="Q10" i="2"/>
  <c r="P11" i="2"/>
  <c r="P12" i="2" s="1"/>
  <c r="P13" i="2" s="1"/>
  <c r="P14" i="2" s="1"/>
  <c r="P15" i="2" s="1"/>
  <c r="P16" i="2" s="1"/>
  <c r="P17" i="2" s="1"/>
  <c r="Q11" i="2"/>
  <c r="Q12" i="2" s="1"/>
  <c r="Q13" i="2" s="1"/>
  <c r="Q14" i="2" s="1"/>
  <c r="Q15" i="2" s="1"/>
  <c r="Q16" i="2" s="1"/>
  <c r="Q17" i="2" s="1"/>
  <c r="Q21" i="2"/>
  <c r="U11" i="2" s="1"/>
  <c r="R21" i="2"/>
  <c r="U13" i="2" s="1"/>
  <c r="M30" i="2"/>
  <c r="L34" i="2"/>
  <c r="U10" i="2" l="1"/>
  <c r="R25" i="2"/>
  <c r="U9" i="2"/>
  <c r="Q25" i="2"/>
  <c r="L25" i="2" s="1"/>
  <c r="U12" i="2"/>
  <c r="L21" i="2"/>
  <c r="M21" i="2" s="1"/>
  <c r="U14" i="2" l="1"/>
  <c r="F7" i="2" s="1"/>
  <c r="N21" i="2"/>
  <c r="S21" i="2" s="1"/>
  <c r="N25" i="2"/>
  <c r="T34" i="2"/>
  <c r="M25" i="2"/>
  <c r="S25" i="2" s="1"/>
  <c r="P34" i="2" l="1"/>
  <c r="M34" i="2"/>
  <c r="Q34" i="2"/>
  <c r="R34" i="2"/>
  <c r="N34" i="2"/>
  <c r="U34" i="2" s="1"/>
  <c r="F8" i="2" s="1"/>
  <c r="F9" i="2" s="1"/>
</calcChain>
</file>

<file path=xl/sharedStrings.xml><?xml version="1.0" encoding="utf-8"?>
<sst xmlns="http://schemas.openxmlformats.org/spreadsheetml/2006/main" count="61" uniqueCount="45">
  <si>
    <t>新水道料金基本データ（2か月分）</t>
    <rPh sb="0" eb="1">
      <t>シン</t>
    </rPh>
    <rPh sb="1" eb="3">
      <t>スイドウ</t>
    </rPh>
    <rPh sb="3" eb="5">
      <t>リョウキン</t>
    </rPh>
    <rPh sb="5" eb="7">
      <t>キホン</t>
    </rPh>
    <rPh sb="13" eb="14">
      <t>ゲツ</t>
    </rPh>
    <rPh sb="14" eb="15">
      <t>ブン</t>
    </rPh>
    <phoneticPr fontId="2"/>
  </si>
  <si>
    <t>メータ口径</t>
    <rPh sb="3" eb="5">
      <t>コウケイ</t>
    </rPh>
    <phoneticPr fontId="2"/>
  </si>
  <si>
    <t>基本料金</t>
    <rPh sb="0" eb="2">
      <t>キホン</t>
    </rPh>
    <rPh sb="2" eb="4">
      <t>リョウキン</t>
    </rPh>
    <phoneticPr fontId="2"/>
  </si>
  <si>
    <t>基本水量</t>
    <rPh sb="0" eb="2">
      <t>キホン</t>
    </rPh>
    <rPh sb="2" eb="4">
      <t>スイリョウ</t>
    </rPh>
    <phoneticPr fontId="2"/>
  </si>
  <si>
    <t>一段</t>
    <rPh sb="0" eb="2">
      <t>イチダン</t>
    </rPh>
    <phoneticPr fontId="2"/>
  </si>
  <si>
    <t>二段</t>
    <rPh sb="0" eb="2">
      <t>ニダン</t>
    </rPh>
    <phoneticPr fontId="2"/>
  </si>
  <si>
    <t>口径25㎜までの計算式</t>
    <rPh sb="0" eb="2">
      <t>コウケイ</t>
    </rPh>
    <rPh sb="8" eb="10">
      <t>ケイサン</t>
    </rPh>
    <rPh sb="10" eb="11">
      <t>シキ</t>
    </rPh>
    <phoneticPr fontId="2"/>
  </si>
  <si>
    <t>使用水量</t>
    <rPh sb="0" eb="2">
      <t>シヨウ</t>
    </rPh>
    <rPh sb="2" eb="4">
      <t>スイリョウ</t>
    </rPh>
    <phoneticPr fontId="2"/>
  </si>
  <si>
    <t>請求金額</t>
    <rPh sb="0" eb="2">
      <t>セイキュウ</t>
    </rPh>
    <rPh sb="2" eb="4">
      <t>キンガク</t>
    </rPh>
    <phoneticPr fontId="2"/>
  </si>
  <si>
    <t>口径40㎜以上の計算式</t>
    <rPh sb="0" eb="2">
      <t>コウケイ</t>
    </rPh>
    <rPh sb="5" eb="7">
      <t>イジョウ</t>
    </rPh>
    <rPh sb="8" eb="10">
      <t>ケイサン</t>
    </rPh>
    <rPh sb="10" eb="11">
      <t>シキ</t>
    </rPh>
    <phoneticPr fontId="2"/>
  </si>
  <si>
    <t>下水道使用量基本データ（2か月分）</t>
    <rPh sb="0" eb="2">
      <t>ゲスイ</t>
    </rPh>
    <rPh sb="2" eb="3">
      <t>ドウ</t>
    </rPh>
    <rPh sb="3" eb="6">
      <t>シヨウリョウ</t>
    </rPh>
    <rPh sb="6" eb="8">
      <t>キホン</t>
    </rPh>
    <rPh sb="14" eb="15">
      <t>ゲツ</t>
    </rPh>
    <rPh sb="15" eb="16">
      <t>ブン</t>
    </rPh>
    <phoneticPr fontId="2"/>
  </si>
  <si>
    <t>従量料金
（40㎥迄）</t>
    <rPh sb="0" eb="2">
      <t>ジュウリョウ</t>
    </rPh>
    <rPh sb="2" eb="4">
      <t>リョウキン</t>
    </rPh>
    <rPh sb="9" eb="10">
      <t>マデ</t>
    </rPh>
    <phoneticPr fontId="2"/>
  </si>
  <si>
    <t>従量料金
（100㎥迄）</t>
    <rPh sb="0" eb="2">
      <t>ジュウリョウ</t>
    </rPh>
    <rPh sb="2" eb="4">
      <t>リョウキン</t>
    </rPh>
    <rPh sb="10" eb="11">
      <t>マデ</t>
    </rPh>
    <phoneticPr fontId="2"/>
  </si>
  <si>
    <t>従量料金
（400㎥迄）</t>
    <rPh sb="0" eb="2">
      <t>ジュウリョウ</t>
    </rPh>
    <rPh sb="2" eb="4">
      <t>リョウキン</t>
    </rPh>
    <rPh sb="10" eb="11">
      <t>マデ</t>
    </rPh>
    <phoneticPr fontId="2"/>
  </si>
  <si>
    <t>従量料金
（2000㎥迄）</t>
    <rPh sb="0" eb="2">
      <t>ジュウリョウ</t>
    </rPh>
    <rPh sb="2" eb="4">
      <t>リョウキン</t>
    </rPh>
    <rPh sb="11" eb="12">
      <t>マデ</t>
    </rPh>
    <phoneticPr fontId="2"/>
  </si>
  <si>
    <t>従量料金
（2000㎥超過）</t>
    <rPh sb="0" eb="2">
      <t>ジュウリョウ</t>
    </rPh>
    <rPh sb="2" eb="4">
      <t>リョウキン</t>
    </rPh>
    <rPh sb="11" eb="13">
      <t>チョウカ</t>
    </rPh>
    <phoneticPr fontId="2"/>
  </si>
  <si>
    <t>一般汚水</t>
    <rPh sb="0" eb="2">
      <t>イッパン</t>
    </rPh>
    <rPh sb="2" eb="4">
      <t>オスイ</t>
    </rPh>
    <phoneticPr fontId="2"/>
  </si>
  <si>
    <t>20㎥迄</t>
    <rPh sb="3" eb="4">
      <t>マデ</t>
    </rPh>
    <phoneticPr fontId="2"/>
  </si>
  <si>
    <t>40㎥迄</t>
    <rPh sb="3" eb="4">
      <t>マデ</t>
    </rPh>
    <phoneticPr fontId="2"/>
  </si>
  <si>
    <t>100㎥迄</t>
    <rPh sb="4" eb="5">
      <t>マデ</t>
    </rPh>
    <phoneticPr fontId="2"/>
  </si>
  <si>
    <t>400㎥迄</t>
    <rPh sb="4" eb="5">
      <t>マデ</t>
    </rPh>
    <phoneticPr fontId="2"/>
  </si>
  <si>
    <t>2000㎥迄</t>
    <rPh sb="5" eb="6">
      <t>マデ</t>
    </rPh>
    <phoneticPr fontId="2"/>
  </si>
  <si>
    <t>2000㎥超過</t>
    <rPh sb="5" eb="7">
      <t>チョウカ</t>
    </rPh>
    <phoneticPr fontId="2"/>
  </si>
  <si>
    <t>○メータ口径を選択してください。</t>
    <rPh sb="4" eb="6">
      <t>コウケイ</t>
    </rPh>
    <rPh sb="7" eb="9">
      <t>センタク</t>
    </rPh>
    <phoneticPr fontId="2"/>
  </si>
  <si>
    <t>○使用水量を入力してください。</t>
    <rPh sb="1" eb="3">
      <t>シヨウ</t>
    </rPh>
    <rPh sb="3" eb="5">
      <t>スイリョウ</t>
    </rPh>
    <rPh sb="6" eb="8">
      <t>ニュウリョク</t>
    </rPh>
    <phoneticPr fontId="2"/>
  </si>
  <si>
    <t>水道料金</t>
    <rPh sb="0" eb="2">
      <t>スイドウ</t>
    </rPh>
    <rPh sb="2" eb="4">
      <t>リョウキン</t>
    </rPh>
    <phoneticPr fontId="2"/>
  </si>
  <si>
    <t>円</t>
    <rPh sb="0" eb="1">
      <t>エン</t>
    </rPh>
    <phoneticPr fontId="2"/>
  </si>
  <si>
    <t>下水道使用料</t>
    <rPh sb="0" eb="3">
      <t>ゲスイドウ</t>
    </rPh>
    <rPh sb="3" eb="6">
      <t>シヨウリョウ</t>
    </rPh>
    <phoneticPr fontId="2"/>
  </si>
  <si>
    <t>1-10</t>
    <phoneticPr fontId="1"/>
  </si>
  <si>
    <t>11-30</t>
    <phoneticPr fontId="2"/>
  </si>
  <si>
    <t>31-</t>
    <phoneticPr fontId="2"/>
  </si>
  <si>
    <t>30㎥迄</t>
    <rPh sb="3" eb="4">
      <t>マデ</t>
    </rPh>
    <phoneticPr fontId="2"/>
  </si>
  <si>
    <t>30㎥超過</t>
    <rPh sb="3" eb="5">
      <t>チョウカ</t>
    </rPh>
    <phoneticPr fontId="2"/>
  </si>
  <si>
    <t>水道料金・下水道使用料自動計算（2か月分）</t>
    <rPh sb="0" eb="2">
      <t>スイドウ</t>
    </rPh>
    <rPh sb="2" eb="4">
      <t>リョウキン</t>
    </rPh>
    <rPh sb="5" eb="8">
      <t>ゲスイドウ</t>
    </rPh>
    <rPh sb="8" eb="11">
      <t>シヨウリョウ</t>
    </rPh>
    <rPh sb="11" eb="13">
      <t>ジドウ</t>
    </rPh>
    <rPh sb="13" eb="15">
      <t>ケイサン</t>
    </rPh>
    <rPh sb="18" eb="19">
      <t>ゲツ</t>
    </rPh>
    <rPh sb="19" eb="20">
      <t>ブン</t>
    </rPh>
    <phoneticPr fontId="2"/>
  </si>
  <si>
    <t>一段（25㎜以下）</t>
    <rPh sb="0" eb="2">
      <t>イチダン</t>
    </rPh>
    <rPh sb="6" eb="8">
      <t>イカ</t>
    </rPh>
    <phoneticPr fontId="2"/>
  </si>
  <si>
    <t>②</t>
    <phoneticPr fontId="1"/>
  </si>
  <si>
    <t>※枠内に数量を直接入力してください</t>
    <phoneticPr fontId="2"/>
  </si>
  <si>
    <t>一段①（25㎜以下）</t>
    <rPh sb="0" eb="2">
      <t>イチダン</t>
    </rPh>
    <rPh sb="7" eb="9">
      <t>イカ</t>
    </rPh>
    <phoneticPr fontId="2"/>
  </si>
  <si>
    <t>改定後料金</t>
    <rPh sb="0" eb="3">
      <t>カイテイゴ</t>
    </rPh>
    <rPh sb="3" eb="5">
      <t>リョウキン</t>
    </rPh>
    <phoneticPr fontId="2"/>
  </si>
  <si>
    <t>合計</t>
    <rPh sb="0" eb="2">
      <t>ゴウケイ</t>
    </rPh>
    <phoneticPr fontId="1"/>
  </si>
  <si>
    <t>○下水道の使用有無を入力してください。</t>
    <rPh sb="1" eb="4">
      <t>ゲスイドウ</t>
    </rPh>
    <rPh sb="5" eb="7">
      <t>シヨウ</t>
    </rPh>
    <rPh sb="7" eb="9">
      <t>ウム</t>
    </rPh>
    <rPh sb="10" eb="12">
      <t>ニュウリョク</t>
    </rPh>
    <phoneticPr fontId="2"/>
  </si>
  <si>
    <t>使用有り</t>
    <rPh sb="0" eb="2">
      <t>シヨウ</t>
    </rPh>
    <rPh sb="2" eb="3">
      <t>アリ</t>
    </rPh>
    <phoneticPr fontId="1"/>
  </si>
  <si>
    <t>使用無し</t>
    <rPh sb="0" eb="3">
      <t>シヨウナ</t>
    </rPh>
    <phoneticPr fontId="1"/>
  </si>
  <si>
    <t>㎜</t>
    <phoneticPr fontId="1"/>
  </si>
  <si>
    <t>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</si>
</sst>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Noto Sans JP"/>
      <family val="3"/>
      <charset val="128"/>
    </font>
    <font>
      <sz val="11"/>
      <name val="Noto Sans JP"/>
      <family val="3"/>
      <charset val="128"/>
    </font>
    <font>
      <sz val="11"/>
      <color theme="0"/>
      <name val="Noto Sans JP"/>
      <family val="3"/>
      <charset val="128"/>
    </font>
    <font>
      <sz val="16"/>
      <color theme="1"/>
      <name val="Noto Sans JP"/>
      <family val="3"/>
      <charset val="128"/>
    </font>
    <font>
      <b/>
      <sz val="14"/>
      <color rgb="FFFF0000"/>
      <name val="Noto Sans JP"/>
      <family val="3"/>
      <charset val="128"/>
    </font>
    <font>
      <sz val="14"/>
      <color theme="1"/>
      <name val="Noto Sans JP"/>
      <family val="3"/>
      <charset val="128"/>
    </font>
    <font>
      <sz val="10"/>
      <color theme="0"/>
      <name val="Noto Sans JP"/>
      <family val="3"/>
      <charset val="128"/>
    </font>
    <font>
      <sz val="22"/>
      <color theme="1"/>
      <name val="Noto Sans JP"/>
      <family val="3"/>
      <charset val="128"/>
    </font>
    <font>
      <b/>
      <sz val="14"/>
      <color theme="1"/>
      <name val="Noto Sans JP"/>
      <family val="3"/>
      <charset val="128"/>
    </font>
    <font>
      <sz val="12"/>
      <color theme="1"/>
      <name val="Noto Sans JP"/>
      <family val="3"/>
      <charset val="128"/>
    </font>
    <font>
      <b/>
      <sz val="11"/>
      <color theme="1"/>
      <name val="Noto Sans JP"/>
      <family val="3"/>
      <charset val="128"/>
    </font>
    <font>
      <sz val="10"/>
      <color theme="1"/>
      <name val="Noto Sans JP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theme="3" tint="-0.24994659260841701"/>
      </left>
      <right/>
      <top style="double">
        <color theme="3" tint="-0.24994659260841701"/>
      </top>
      <bottom/>
      <diagonal/>
    </border>
    <border>
      <left/>
      <right style="double">
        <color theme="3" tint="-0.24994659260841701"/>
      </right>
      <top style="double">
        <color theme="3" tint="-0.24994659260841701"/>
      </top>
      <bottom/>
      <diagonal/>
    </border>
    <border>
      <left style="double">
        <color theme="3" tint="-0.24994659260841701"/>
      </left>
      <right/>
      <top/>
      <bottom style="double">
        <color theme="3" tint="-0.24994659260841701"/>
      </bottom>
      <diagonal/>
    </border>
    <border>
      <left/>
      <right style="double">
        <color theme="3" tint="-0.24994659260841701"/>
      </right>
      <top/>
      <bottom style="double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hair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2" borderId="5" xfId="0" applyFont="1" applyFill="1" applyBorder="1">
      <alignment vertical="center"/>
    </xf>
    <xf numFmtId="0" fontId="3" fillId="3" borderId="0" xfId="0" applyFont="1" applyFill="1">
      <alignment vertical="center"/>
    </xf>
    <xf numFmtId="0" fontId="6" fillId="2" borderId="0" xfId="0" applyFont="1" applyFill="1">
      <alignment vertical="center"/>
    </xf>
    <xf numFmtId="176" fontId="7" fillId="2" borderId="0" xfId="0" applyNumberFormat="1" applyFont="1" applyFill="1">
      <alignment vertical="center"/>
    </xf>
    <xf numFmtId="176" fontId="8" fillId="2" borderId="0" xfId="0" applyNumberFormat="1" applyFont="1" applyFill="1">
      <alignment vertical="center"/>
    </xf>
    <xf numFmtId="0" fontId="9" fillId="2" borderId="5" xfId="0" applyFont="1" applyFill="1" applyBorder="1">
      <alignment vertical="center"/>
    </xf>
    <xf numFmtId="0" fontId="12" fillId="2" borderId="0" xfId="0" applyFont="1" applyFill="1">
      <alignment vertical="center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176" fontId="9" fillId="2" borderId="5" xfId="0" applyNumberFormat="1" applyFont="1" applyFill="1" applyBorder="1">
      <alignment vertical="center"/>
    </xf>
    <xf numFmtId="176" fontId="11" fillId="2" borderId="0" xfId="0" applyNumberFormat="1" applyFont="1" applyFill="1" applyBorder="1">
      <alignment vertical="center"/>
    </xf>
    <xf numFmtId="0" fontId="13" fillId="2" borderId="0" xfId="0" applyFont="1" applyFill="1" applyBorder="1">
      <alignment vertical="center"/>
    </xf>
    <xf numFmtId="176" fontId="14" fillId="2" borderId="0" xfId="0" applyNumberFormat="1" applyFont="1" applyFill="1">
      <alignment vertical="center"/>
    </xf>
    <xf numFmtId="0" fontId="3" fillId="2" borderId="0" xfId="0" applyFont="1" applyFill="1" applyBorder="1">
      <alignment vertical="center"/>
    </xf>
    <xf numFmtId="0" fontId="9" fillId="2" borderId="5" xfId="0" applyFont="1" applyFill="1" applyBorder="1" applyAlignment="1">
      <alignment vertical="center" wrapText="1"/>
    </xf>
    <xf numFmtId="177" fontId="9" fillId="2" borderId="5" xfId="0" applyNumberFormat="1" applyFont="1" applyFill="1" applyBorder="1">
      <alignment vertical="center"/>
    </xf>
    <xf numFmtId="176" fontId="11" fillId="2" borderId="9" xfId="0" applyNumberFormat="1" applyFont="1" applyFill="1" applyBorder="1">
      <alignment vertical="center"/>
    </xf>
    <xf numFmtId="176" fontId="11" fillId="2" borderId="10" xfId="0" applyNumberFormat="1" applyFont="1" applyFill="1" applyBorder="1">
      <alignment vertical="center"/>
    </xf>
    <xf numFmtId="0" fontId="13" fillId="2" borderId="11" xfId="0" applyFont="1" applyFill="1" applyBorder="1">
      <alignment vertical="center"/>
    </xf>
    <xf numFmtId="176" fontId="11" fillId="2" borderId="12" xfId="0" applyNumberFormat="1" applyFont="1" applyFill="1" applyBorder="1">
      <alignment vertical="center"/>
    </xf>
    <xf numFmtId="176" fontId="11" fillId="2" borderId="13" xfId="0" applyNumberFormat="1" applyFont="1" applyFill="1" applyBorder="1">
      <alignment vertical="center"/>
    </xf>
    <xf numFmtId="0" fontId="13" fillId="2" borderId="14" xfId="0" applyFont="1" applyFill="1" applyBorder="1">
      <alignment vertical="center"/>
    </xf>
    <xf numFmtId="176" fontId="11" fillId="5" borderId="6" xfId="0" applyNumberFormat="1" applyFont="1" applyFill="1" applyBorder="1">
      <alignment vertical="center"/>
    </xf>
    <xf numFmtId="176" fontId="11" fillId="5" borderId="7" xfId="0" applyNumberFormat="1" applyFont="1" applyFill="1" applyBorder="1" applyAlignment="1">
      <alignment vertical="center"/>
    </xf>
    <xf numFmtId="0" fontId="13" fillId="5" borderId="8" xfId="0" applyFont="1" applyFill="1" applyBorder="1">
      <alignment vertical="center"/>
    </xf>
    <xf numFmtId="176" fontId="11" fillId="6" borderId="6" xfId="0" applyNumberFormat="1" applyFont="1" applyFill="1" applyBorder="1">
      <alignment vertical="center"/>
    </xf>
    <xf numFmtId="176" fontId="10" fillId="4" borderId="1" xfId="0" applyNumberFormat="1" applyFont="1" applyFill="1" applyBorder="1" applyAlignment="1" applyProtection="1">
      <alignment horizontal="center" vertical="center"/>
      <protection locked="0"/>
    </xf>
    <xf numFmtId="176" fontId="10" fillId="4" borderId="2" xfId="0" applyNumberFormat="1" applyFont="1" applyFill="1" applyBorder="1" applyAlignment="1" applyProtection="1">
      <alignment horizontal="center" vertical="center"/>
      <protection locked="0"/>
    </xf>
    <xf numFmtId="176" fontId="10" fillId="4" borderId="3" xfId="0" applyNumberFormat="1" applyFont="1" applyFill="1" applyBorder="1" applyAlignment="1" applyProtection="1">
      <alignment horizontal="center" vertical="center"/>
      <protection locked="0"/>
    </xf>
    <xf numFmtId="176" fontId="10" fillId="4" borderId="4" xfId="0" applyNumberFormat="1" applyFont="1" applyFill="1" applyBorder="1" applyAlignment="1" applyProtection="1">
      <alignment horizontal="center" vertical="center"/>
      <protection locked="0"/>
    </xf>
    <xf numFmtId="176" fontId="11" fillId="2" borderId="0" xfId="0" applyNumberFormat="1" applyFont="1" applyFill="1" applyBorder="1" applyAlignment="1">
      <alignment horizontal="center" vertical="center"/>
    </xf>
    <xf numFmtId="178" fontId="10" fillId="4" borderId="1" xfId="0" applyNumberFormat="1" applyFont="1" applyFill="1" applyBorder="1" applyProtection="1">
      <alignment vertical="center"/>
      <protection locked="0"/>
    </xf>
    <xf numFmtId="178" fontId="10" fillId="4" borderId="2" xfId="0" applyNumberFormat="1" applyFont="1" applyFill="1" applyBorder="1" applyProtection="1">
      <alignment vertical="center"/>
      <protection locked="0"/>
    </xf>
    <xf numFmtId="178" fontId="10" fillId="4" borderId="3" xfId="0" applyNumberFormat="1" applyFont="1" applyFill="1" applyBorder="1" applyProtection="1">
      <alignment vertical="center"/>
      <protection locked="0"/>
    </xf>
    <xf numFmtId="178" fontId="10" fillId="4" borderId="4" xfId="0" applyNumberFormat="1" applyFont="1" applyFill="1" applyBorder="1" applyProtection="1">
      <alignment vertical="center"/>
      <protection locked="0"/>
    </xf>
    <xf numFmtId="176" fontId="10" fillId="4" borderId="1" xfId="0" applyNumberFormat="1" applyFont="1" applyFill="1" applyBorder="1" applyProtection="1">
      <alignment vertical="center"/>
      <protection locked="0"/>
    </xf>
    <xf numFmtId="176" fontId="10" fillId="4" borderId="2" xfId="0" applyNumberFormat="1" applyFont="1" applyFill="1" applyBorder="1" applyProtection="1">
      <alignment vertical="center"/>
      <protection locked="0"/>
    </xf>
    <xf numFmtId="176" fontId="10" fillId="4" borderId="3" xfId="0" applyNumberFormat="1" applyFont="1" applyFill="1" applyBorder="1" applyProtection="1">
      <alignment vertical="center"/>
      <protection locked="0"/>
    </xf>
    <xf numFmtId="176" fontId="10" fillId="4" borderId="4" xfId="0" applyNumberFormat="1" applyFont="1" applyFill="1" applyBorder="1" applyProtection="1">
      <alignment vertical="center"/>
      <protection locked="0"/>
    </xf>
    <xf numFmtId="176" fontId="11" fillId="6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809A7-283C-469D-ADDF-8E1CE00DAE8A}">
  <dimension ref="A1:W38"/>
  <sheetViews>
    <sheetView tabSelected="1" zoomScale="85" zoomScaleNormal="85" workbookViewId="0">
      <selection activeCell="K5" sqref="K5"/>
    </sheetView>
  </sheetViews>
  <sheetFormatPr defaultRowHeight="18" x14ac:dyDescent="0.4"/>
  <cols>
    <col min="1" max="2" width="9" style="1"/>
    <col min="3" max="3" width="10.875" style="1" customWidth="1"/>
    <col min="4" max="4" width="21.25" style="1" customWidth="1"/>
    <col min="5" max="5" width="16.875" style="1" bestFit="1" customWidth="1"/>
    <col min="6" max="6" width="22" style="1" customWidth="1"/>
    <col min="7" max="7" width="4.125" style="1" customWidth="1"/>
    <col min="8" max="8" width="9" style="2"/>
    <col min="9" max="9" width="9" style="3" hidden="1" customWidth="1"/>
    <col min="10" max="11" width="9" style="4"/>
    <col min="12" max="12" width="9.125" style="4" bestFit="1" customWidth="1"/>
    <col min="13" max="13" width="10.25" style="4" bestFit="1" customWidth="1"/>
    <col min="14" max="14" width="9.75" style="4" bestFit="1" customWidth="1"/>
    <col min="15" max="18" width="9.125" style="4" bestFit="1" customWidth="1"/>
    <col min="19" max="19" width="9.75" style="4" bestFit="1" customWidth="1"/>
    <col min="20" max="21" width="9.125" style="4" bestFit="1" customWidth="1"/>
    <col min="22" max="23" width="9" style="4"/>
    <col min="24" max="254" width="9" style="5"/>
    <col min="255" max="255" width="10.875" style="5" customWidth="1"/>
    <col min="256" max="256" width="9" style="5"/>
    <col min="257" max="257" width="16.875" style="5" bestFit="1" customWidth="1"/>
    <col min="258" max="258" width="18.25" style="5" customWidth="1"/>
    <col min="259" max="259" width="4.375" style="5" customWidth="1"/>
    <col min="260" max="260" width="17.875" style="5" customWidth="1"/>
    <col min="261" max="261" width="3.375" style="5" customWidth="1"/>
    <col min="262" max="262" width="15.75" style="5" customWidth="1"/>
    <col min="263" max="263" width="3.5" style="5" customWidth="1"/>
    <col min="264" max="510" width="9" style="5"/>
    <col min="511" max="511" width="10.875" style="5" customWidth="1"/>
    <col min="512" max="512" width="9" style="5"/>
    <col min="513" max="513" width="16.875" style="5" bestFit="1" customWidth="1"/>
    <col min="514" max="514" width="18.25" style="5" customWidth="1"/>
    <col min="515" max="515" width="4.375" style="5" customWidth="1"/>
    <col min="516" max="516" width="17.875" style="5" customWidth="1"/>
    <col min="517" max="517" width="3.375" style="5" customWidth="1"/>
    <col min="518" max="518" width="15.75" style="5" customWidth="1"/>
    <col min="519" max="519" width="3.5" style="5" customWidth="1"/>
    <col min="520" max="766" width="9" style="5"/>
    <col min="767" max="767" width="10.875" style="5" customWidth="1"/>
    <col min="768" max="768" width="9" style="5"/>
    <col min="769" max="769" width="16.875" style="5" bestFit="1" customWidth="1"/>
    <col min="770" max="770" width="18.25" style="5" customWidth="1"/>
    <col min="771" max="771" width="4.375" style="5" customWidth="1"/>
    <col min="772" max="772" width="17.875" style="5" customWidth="1"/>
    <col min="773" max="773" width="3.375" style="5" customWidth="1"/>
    <col min="774" max="774" width="15.75" style="5" customWidth="1"/>
    <col min="775" max="775" width="3.5" style="5" customWidth="1"/>
    <col min="776" max="1022" width="9" style="5"/>
    <col min="1023" max="1023" width="10.875" style="5" customWidth="1"/>
    <col min="1024" max="1024" width="9" style="5"/>
    <col min="1025" max="1025" width="16.875" style="5" bestFit="1" customWidth="1"/>
    <col min="1026" max="1026" width="18.25" style="5" customWidth="1"/>
    <col min="1027" max="1027" width="4.375" style="5" customWidth="1"/>
    <col min="1028" max="1028" width="17.875" style="5" customWidth="1"/>
    <col min="1029" max="1029" width="3.375" style="5" customWidth="1"/>
    <col min="1030" max="1030" width="15.75" style="5" customWidth="1"/>
    <col min="1031" max="1031" width="3.5" style="5" customWidth="1"/>
    <col min="1032" max="1278" width="9" style="5"/>
    <col min="1279" max="1279" width="10.875" style="5" customWidth="1"/>
    <col min="1280" max="1280" width="9" style="5"/>
    <col min="1281" max="1281" width="16.875" style="5" bestFit="1" customWidth="1"/>
    <col min="1282" max="1282" width="18.25" style="5" customWidth="1"/>
    <col min="1283" max="1283" width="4.375" style="5" customWidth="1"/>
    <col min="1284" max="1284" width="17.875" style="5" customWidth="1"/>
    <col min="1285" max="1285" width="3.375" style="5" customWidth="1"/>
    <col min="1286" max="1286" width="15.75" style="5" customWidth="1"/>
    <col min="1287" max="1287" width="3.5" style="5" customWidth="1"/>
    <col min="1288" max="1534" width="9" style="5"/>
    <col min="1535" max="1535" width="10.875" style="5" customWidth="1"/>
    <col min="1536" max="1536" width="9" style="5"/>
    <col min="1537" max="1537" width="16.875" style="5" bestFit="1" customWidth="1"/>
    <col min="1538" max="1538" width="18.25" style="5" customWidth="1"/>
    <col min="1539" max="1539" width="4.375" style="5" customWidth="1"/>
    <col min="1540" max="1540" width="17.875" style="5" customWidth="1"/>
    <col min="1541" max="1541" width="3.375" style="5" customWidth="1"/>
    <col min="1542" max="1542" width="15.75" style="5" customWidth="1"/>
    <col min="1543" max="1543" width="3.5" style="5" customWidth="1"/>
    <col min="1544" max="1790" width="9" style="5"/>
    <col min="1791" max="1791" width="10.875" style="5" customWidth="1"/>
    <col min="1792" max="1792" width="9" style="5"/>
    <col min="1793" max="1793" width="16.875" style="5" bestFit="1" customWidth="1"/>
    <col min="1794" max="1794" width="18.25" style="5" customWidth="1"/>
    <col min="1795" max="1795" width="4.375" style="5" customWidth="1"/>
    <col min="1796" max="1796" width="17.875" style="5" customWidth="1"/>
    <col min="1797" max="1797" width="3.375" style="5" customWidth="1"/>
    <col min="1798" max="1798" width="15.75" style="5" customWidth="1"/>
    <col min="1799" max="1799" width="3.5" style="5" customWidth="1"/>
    <col min="1800" max="2046" width="9" style="5"/>
    <col min="2047" max="2047" width="10.875" style="5" customWidth="1"/>
    <col min="2048" max="2048" width="9" style="5"/>
    <col min="2049" max="2049" width="16.875" style="5" bestFit="1" customWidth="1"/>
    <col min="2050" max="2050" width="18.25" style="5" customWidth="1"/>
    <col min="2051" max="2051" width="4.375" style="5" customWidth="1"/>
    <col min="2052" max="2052" width="17.875" style="5" customWidth="1"/>
    <col min="2053" max="2053" width="3.375" style="5" customWidth="1"/>
    <col min="2054" max="2054" width="15.75" style="5" customWidth="1"/>
    <col min="2055" max="2055" width="3.5" style="5" customWidth="1"/>
    <col min="2056" max="2302" width="9" style="5"/>
    <col min="2303" max="2303" width="10.875" style="5" customWidth="1"/>
    <col min="2304" max="2304" width="9" style="5"/>
    <col min="2305" max="2305" width="16.875" style="5" bestFit="1" customWidth="1"/>
    <col min="2306" max="2306" width="18.25" style="5" customWidth="1"/>
    <col min="2307" max="2307" width="4.375" style="5" customWidth="1"/>
    <col min="2308" max="2308" width="17.875" style="5" customWidth="1"/>
    <col min="2309" max="2309" width="3.375" style="5" customWidth="1"/>
    <col min="2310" max="2310" width="15.75" style="5" customWidth="1"/>
    <col min="2311" max="2311" width="3.5" style="5" customWidth="1"/>
    <col min="2312" max="2558" width="9" style="5"/>
    <col min="2559" max="2559" width="10.875" style="5" customWidth="1"/>
    <col min="2560" max="2560" width="9" style="5"/>
    <col min="2561" max="2561" width="16.875" style="5" bestFit="1" customWidth="1"/>
    <col min="2562" max="2562" width="18.25" style="5" customWidth="1"/>
    <col min="2563" max="2563" width="4.375" style="5" customWidth="1"/>
    <col min="2564" max="2564" width="17.875" style="5" customWidth="1"/>
    <col min="2565" max="2565" width="3.375" style="5" customWidth="1"/>
    <col min="2566" max="2566" width="15.75" style="5" customWidth="1"/>
    <col min="2567" max="2567" width="3.5" style="5" customWidth="1"/>
    <col min="2568" max="2814" width="9" style="5"/>
    <col min="2815" max="2815" width="10.875" style="5" customWidth="1"/>
    <col min="2816" max="2816" width="9" style="5"/>
    <col min="2817" max="2817" width="16.875" style="5" bestFit="1" customWidth="1"/>
    <col min="2818" max="2818" width="18.25" style="5" customWidth="1"/>
    <col min="2819" max="2819" width="4.375" style="5" customWidth="1"/>
    <col min="2820" max="2820" width="17.875" style="5" customWidth="1"/>
    <col min="2821" max="2821" width="3.375" style="5" customWidth="1"/>
    <col min="2822" max="2822" width="15.75" style="5" customWidth="1"/>
    <col min="2823" max="2823" width="3.5" style="5" customWidth="1"/>
    <col min="2824" max="3070" width="9" style="5"/>
    <col min="3071" max="3071" width="10.875" style="5" customWidth="1"/>
    <col min="3072" max="3072" width="9" style="5"/>
    <col min="3073" max="3073" width="16.875" style="5" bestFit="1" customWidth="1"/>
    <col min="3074" max="3074" width="18.25" style="5" customWidth="1"/>
    <col min="3075" max="3075" width="4.375" style="5" customWidth="1"/>
    <col min="3076" max="3076" width="17.875" style="5" customWidth="1"/>
    <col min="3077" max="3077" width="3.375" style="5" customWidth="1"/>
    <col min="3078" max="3078" width="15.75" style="5" customWidth="1"/>
    <col min="3079" max="3079" width="3.5" style="5" customWidth="1"/>
    <col min="3080" max="3326" width="9" style="5"/>
    <col min="3327" max="3327" width="10.875" style="5" customWidth="1"/>
    <col min="3328" max="3328" width="9" style="5"/>
    <col min="3329" max="3329" width="16.875" style="5" bestFit="1" customWidth="1"/>
    <col min="3330" max="3330" width="18.25" style="5" customWidth="1"/>
    <col min="3331" max="3331" width="4.375" style="5" customWidth="1"/>
    <col min="3332" max="3332" width="17.875" style="5" customWidth="1"/>
    <col min="3333" max="3333" width="3.375" style="5" customWidth="1"/>
    <col min="3334" max="3334" width="15.75" style="5" customWidth="1"/>
    <col min="3335" max="3335" width="3.5" style="5" customWidth="1"/>
    <col min="3336" max="3582" width="9" style="5"/>
    <col min="3583" max="3583" width="10.875" style="5" customWidth="1"/>
    <col min="3584" max="3584" width="9" style="5"/>
    <col min="3585" max="3585" width="16.875" style="5" bestFit="1" customWidth="1"/>
    <col min="3586" max="3586" width="18.25" style="5" customWidth="1"/>
    <col min="3587" max="3587" width="4.375" style="5" customWidth="1"/>
    <col min="3588" max="3588" width="17.875" style="5" customWidth="1"/>
    <col min="3589" max="3589" width="3.375" style="5" customWidth="1"/>
    <col min="3590" max="3590" width="15.75" style="5" customWidth="1"/>
    <col min="3591" max="3591" width="3.5" style="5" customWidth="1"/>
    <col min="3592" max="3838" width="9" style="5"/>
    <col min="3839" max="3839" width="10.875" style="5" customWidth="1"/>
    <col min="3840" max="3840" width="9" style="5"/>
    <col min="3841" max="3841" width="16.875" style="5" bestFit="1" customWidth="1"/>
    <col min="3842" max="3842" width="18.25" style="5" customWidth="1"/>
    <col min="3843" max="3843" width="4.375" style="5" customWidth="1"/>
    <col min="3844" max="3844" width="17.875" style="5" customWidth="1"/>
    <col min="3845" max="3845" width="3.375" style="5" customWidth="1"/>
    <col min="3846" max="3846" width="15.75" style="5" customWidth="1"/>
    <col min="3847" max="3847" width="3.5" style="5" customWidth="1"/>
    <col min="3848" max="4094" width="9" style="5"/>
    <col min="4095" max="4095" width="10.875" style="5" customWidth="1"/>
    <col min="4096" max="4096" width="9" style="5"/>
    <col min="4097" max="4097" width="16.875" style="5" bestFit="1" customWidth="1"/>
    <col min="4098" max="4098" width="18.25" style="5" customWidth="1"/>
    <col min="4099" max="4099" width="4.375" style="5" customWidth="1"/>
    <col min="4100" max="4100" width="17.875" style="5" customWidth="1"/>
    <col min="4101" max="4101" width="3.375" style="5" customWidth="1"/>
    <col min="4102" max="4102" width="15.75" style="5" customWidth="1"/>
    <col min="4103" max="4103" width="3.5" style="5" customWidth="1"/>
    <col min="4104" max="4350" width="9" style="5"/>
    <col min="4351" max="4351" width="10.875" style="5" customWidth="1"/>
    <col min="4352" max="4352" width="9" style="5"/>
    <col min="4353" max="4353" width="16.875" style="5" bestFit="1" customWidth="1"/>
    <col min="4354" max="4354" width="18.25" style="5" customWidth="1"/>
    <col min="4355" max="4355" width="4.375" style="5" customWidth="1"/>
    <col min="4356" max="4356" width="17.875" style="5" customWidth="1"/>
    <col min="4357" max="4357" width="3.375" style="5" customWidth="1"/>
    <col min="4358" max="4358" width="15.75" style="5" customWidth="1"/>
    <col min="4359" max="4359" width="3.5" style="5" customWidth="1"/>
    <col min="4360" max="4606" width="9" style="5"/>
    <col min="4607" max="4607" width="10.875" style="5" customWidth="1"/>
    <col min="4608" max="4608" width="9" style="5"/>
    <col min="4609" max="4609" width="16.875" style="5" bestFit="1" customWidth="1"/>
    <col min="4610" max="4610" width="18.25" style="5" customWidth="1"/>
    <col min="4611" max="4611" width="4.375" style="5" customWidth="1"/>
    <col min="4612" max="4612" width="17.875" style="5" customWidth="1"/>
    <col min="4613" max="4613" width="3.375" style="5" customWidth="1"/>
    <col min="4614" max="4614" width="15.75" style="5" customWidth="1"/>
    <col min="4615" max="4615" width="3.5" style="5" customWidth="1"/>
    <col min="4616" max="4862" width="9" style="5"/>
    <col min="4863" max="4863" width="10.875" style="5" customWidth="1"/>
    <col min="4864" max="4864" width="9" style="5"/>
    <col min="4865" max="4865" width="16.875" style="5" bestFit="1" customWidth="1"/>
    <col min="4866" max="4866" width="18.25" style="5" customWidth="1"/>
    <col min="4867" max="4867" width="4.375" style="5" customWidth="1"/>
    <col min="4868" max="4868" width="17.875" style="5" customWidth="1"/>
    <col min="4869" max="4869" width="3.375" style="5" customWidth="1"/>
    <col min="4870" max="4870" width="15.75" style="5" customWidth="1"/>
    <col min="4871" max="4871" width="3.5" style="5" customWidth="1"/>
    <col min="4872" max="5118" width="9" style="5"/>
    <col min="5119" max="5119" width="10.875" style="5" customWidth="1"/>
    <col min="5120" max="5120" width="9" style="5"/>
    <col min="5121" max="5121" width="16.875" style="5" bestFit="1" customWidth="1"/>
    <col min="5122" max="5122" width="18.25" style="5" customWidth="1"/>
    <col min="5123" max="5123" width="4.375" style="5" customWidth="1"/>
    <col min="5124" max="5124" width="17.875" style="5" customWidth="1"/>
    <col min="5125" max="5125" width="3.375" style="5" customWidth="1"/>
    <col min="5126" max="5126" width="15.75" style="5" customWidth="1"/>
    <col min="5127" max="5127" width="3.5" style="5" customWidth="1"/>
    <col min="5128" max="5374" width="9" style="5"/>
    <col min="5375" max="5375" width="10.875" style="5" customWidth="1"/>
    <col min="5376" max="5376" width="9" style="5"/>
    <col min="5377" max="5377" width="16.875" style="5" bestFit="1" customWidth="1"/>
    <col min="5378" max="5378" width="18.25" style="5" customWidth="1"/>
    <col min="5379" max="5379" width="4.375" style="5" customWidth="1"/>
    <col min="5380" max="5380" width="17.875" style="5" customWidth="1"/>
    <col min="5381" max="5381" width="3.375" style="5" customWidth="1"/>
    <col min="5382" max="5382" width="15.75" style="5" customWidth="1"/>
    <col min="5383" max="5383" width="3.5" style="5" customWidth="1"/>
    <col min="5384" max="5630" width="9" style="5"/>
    <col min="5631" max="5631" width="10.875" style="5" customWidth="1"/>
    <col min="5632" max="5632" width="9" style="5"/>
    <col min="5633" max="5633" width="16.875" style="5" bestFit="1" customWidth="1"/>
    <col min="5634" max="5634" width="18.25" style="5" customWidth="1"/>
    <col min="5635" max="5635" width="4.375" style="5" customWidth="1"/>
    <col min="5636" max="5636" width="17.875" style="5" customWidth="1"/>
    <col min="5637" max="5637" width="3.375" style="5" customWidth="1"/>
    <col min="5638" max="5638" width="15.75" style="5" customWidth="1"/>
    <col min="5639" max="5639" width="3.5" style="5" customWidth="1"/>
    <col min="5640" max="5886" width="9" style="5"/>
    <col min="5887" max="5887" width="10.875" style="5" customWidth="1"/>
    <col min="5888" max="5888" width="9" style="5"/>
    <col min="5889" max="5889" width="16.875" style="5" bestFit="1" customWidth="1"/>
    <col min="5890" max="5890" width="18.25" style="5" customWidth="1"/>
    <col min="5891" max="5891" width="4.375" style="5" customWidth="1"/>
    <col min="5892" max="5892" width="17.875" style="5" customWidth="1"/>
    <col min="5893" max="5893" width="3.375" style="5" customWidth="1"/>
    <col min="5894" max="5894" width="15.75" style="5" customWidth="1"/>
    <col min="5895" max="5895" width="3.5" style="5" customWidth="1"/>
    <col min="5896" max="6142" width="9" style="5"/>
    <col min="6143" max="6143" width="10.875" style="5" customWidth="1"/>
    <col min="6144" max="6144" width="9" style="5"/>
    <col min="6145" max="6145" width="16.875" style="5" bestFit="1" customWidth="1"/>
    <col min="6146" max="6146" width="18.25" style="5" customWidth="1"/>
    <col min="6147" max="6147" width="4.375" style="5" customWidth="1"/>
    <col min="6148" max="6148" width="17.875" style="5" customWidth="1"/>
    <col min="6149" max="6149" width="3.375" style="5" customWidth="1"/>
    <col min="6150" max="6150" width="15.75" style="5" customWidth="1"/>
    <col min="6151" max="6151" width="3.5" style="5" customWidth="1"/>
    <col min="6152" max="6398" width="9" style="5"/>
    <col min="6399" max="6399" width="10.875" style="5" customWidth="1"/>
    <col min="6400" max="6400" width="9" style="5"/>
    <col min="6401" max="6401" width="16.875" style="5" bestFit="1" customWidth="1"/>
    <col min="6402" max="6402" width="18.25" style="5" customWidth="1"/>
    <col min="6403" max="6403" width="4.375" style="5" customWidth="1"/>
    <col min="6404" max="6404" width="17.875" style="5" customWidth="1"/>
    <col min="6405" max="6405" width="3.375" style="5" customWidth="1"/>
    <col min="6406" max="6406" width="15.75" style="5" customWidth="1"/>
    <col min="6407" max="6407" width="3.5" style="5" customWidth="1"/>
    <col min="6408" max="6654" width="9" style="5"/>
    <col min="6655" max="6655" width="10.875" style="5" customWidth="1"/>
    <col min="6656" max="6656" width="9" style="5"/>
    <col min="6657" max="6657" width="16.875" style="5" bestFit="1" customWidth="1"/>
    <col min="6658" max="6658" width="18.25" style="5" customWidth="1"/>
    <col min="6659" max="6659" width="4.375" style="5" customWidth="1"/>
    <col min="6660" max="6660" width="17.875" style="5" customWidth="1"/>
    <col min="6661" max="6661" width="3.375" style="5" customWidth="1"/>
    <col min="6662" max="6662" width="15.75" style="5" customWidth="1"/>
    <col min="6663" max="6663" width="3.5" style="5" customWidth="1"/>
    <col min="6664" max="6910" width="9" style="5"/>
    <col min="6911" max="6911" width="10.875" style="5" customWidth="1"/>
    <col min="6912" max="6912" width="9" style="5"/>
    <col min="6913" max="6913" width="16.875" style="5" bestFit="1" customWidth="1"/>
    <col min="6914" max="6914" width="18.25" style="5" customWidth="1"/>
    <col min="6915" max="6915" width="4.375" style="5" customWidth="1"/>
    <col min="6916" max="6916" width="17.875" style="5" customWidth="1"/>
    <col min="6917" max="6917" width="3.375" style="5" customWidth="1"/>
    <col min="6918" max="6918" width="15.75" style="5" customWidth="1"/>
    <col min="6919" max="6919" width="3.5" style="5" customWidth="1"/>
    <col min="6920" max="7166" width="9" style="5"/>
    <col min="7167" max="7167" width="10.875" style="5" customWidth="1"/>
    <col min="7168" max="7168" width="9" style="5"/>
    <col min="7169" max="7169" width="16.875" style="5" bestFit="1" customWidth="1"/>
    <col min="7170" max="7170" width="18.25" style="5" customWidth="1"/>
    <col min="7171" max="7171" width="4.375" style="5" customWidth="1"/>
    <col min="7172" max="7172" width="17.875" style="5" customWidth="1"/>
    <col min="7173" max="7173" width="3.375" style="5" customWidth="1"/>
    <col min="7174" max="7174" width="15.75" style="5" customWidth="1"/>
    <col min="7175" max="7175" width="3.5" style="5" customWidth="1"/>
    <col min="7176" max="7422" width="9" style="5"/>
    <col min="7423" max="7423" width="10.875" style="5" customWidth="1"/>
    <col min="7424" max="7424" width="9" style="5"/>
    <col min="7425" max="7425" width="16.875" style="5" bestFit="1" customWidth="1"/>
    <col min="7426" max="7426" width="18.25" style="5" customWidth="1"/>
    <col min="7427" max="7427" width="4.375" style="5" customWidth="1"/>
    <col min="7428" max="7428" width="17.875" style="5" customWidth="1"/>
    <col min="7429" max="7429" width="3.375" style="5" customWidth="1"/>
    <col min="7430" max="7430" width="15.75" style="5" customWidth="1"/>
    <col min="7431" max="7431" width="3.5" style="5" customWidth="1"/>
    <col min="7432" max="7678" width="9" style="5"/>
    <col min="7679" max="7679" width="10.875" style="5" customWidth="1"/>
    <col min="7680" max="7680" width="9" style="5"/>
    <col min="7681" max="7681" width="16.875" style="5" bestFit="1" customWidth="1"/>
    <col min="7682" max="7682" width="18.25" style="5" customWidth="1"/>
    <col min="7683" max="7683" width="4.375" style="5" customWidth="1"/>
    <col min="7684" max="7684" width="17.875" style="5" customWidth="1"/>
    <col min="7685" max="7685" width="3.375" style="5" customWidth="1"/>
    <col min="7686" max="7686" width="15.75" style="5" customWidth="1"/>
    <col min="7687" max="7687" width="3.5" style="5" customWidth="1"/>
    <col min="7688" max="7934" width="9" style="5"/>
    <col min="7935" max="7935" width="10.875" style="5" customWidth="1"/>
    <col min="7936" max="7936" width="9" style="5"/>
    <col min="7937" max="7937" width="16.875" style="5" bestFit="1" customWidth="1"/>
    <col min="7938" max="7938" width="18.25" style="5" customWidth="1"/>
    <col min="7939" max="7939" width="4.375" style="5" customWidth="1"/>
    <col min="7940" max="7940" width="17.875" style="5" customWidth="1"/>
    <col min="7941" max="7941" width="3.375" style="5" customWidth="1"/>
    <col min="7942" max="7942" width="15.75" style="5" customWidth="1"/>
    <col min="7943" max="7943" width="3.5" style="5" customWidth="1"/>
    <col min="7944" max="8190" width="9" style="5"/>
    <col min="8191" max="8191" width="10.875" style="5" customWidth="1"/>
    <col min="8192" max="8192" width="9" style="5"/>
    <col min="8193" max="8193" width="16.875" style="5" bestFit="1" customWidth="1"/>
    <col min="8194" max="8194" width="18.25" style="5" customWidth="1"/>
    <col min="8195" max="8195" width="4.375" style="5" customWidth="1"/>
    <col min="8196" max="8196" width="17.875" style="5" customWidth="1"/>
    <col min="8197" max="8197" width="3.375" style="5" customWidth="1"/>
    <col min="8198" max="8198" width="15.75" style="5" customWidth="1"/>
    <col min="8199" max="8199" width="3.5" style="5" customWidth="1"/>
    <col min="8200" max="8446" width="9" style="5"/>
    <col min="8447" max="8447" width="10.875" style="5" customWidth="1"/>
    <col min="8448" max="8448" width="9" style="5"/>
    <col min="8449" max="8449" width="16.875" style="5" bestFit="1" customWidth="1"/>
    <col min="8450" max="8450" width="18.25" style="5" customWidth="1"/>
    <col min="8451" max="8451" width="4.375" style="5" customWidth="1"/>
    <col min="8452" max="8452" width="17.875" style="5" customWidth="1"/>
    <col min="8453" max="8453" width="3.375" style="5" customWidth="1"/>
    <col min="8454" max="8454" width="15.75" style="5" customWidth="1"/>
    <col min="8455" max="8455" width="3.5" style="5" customWidth="1"/>
    <col min="8456" max="8702" width="9" style="5"/>
    <col min="8703" max="8703" width="10.875" style="5" customWidth="1"/>
    <col min="8704" max="8704" width="9" style="5"/>
    <col min="8705" max="8705" width="16.875" style="5" bestFit="1" customWidth="1"/>
    <col min="8706" max="8706" width="18.25" style="5" customWidth="1"/>
    <col min="8707" max="8707" width="4.375" style="5" customWidth="1"/>
    <col min="8708" max="8708" width="17.875" style="5" customWidth="1"/>
    <col min="8709" max="8709" width="3.375" style="5" customWidth="1"/>
    <col min="8710" max="8710" width="15.75" style="5" customWidth="1"/>
    <col min="8711" max="8711" width="3.5" style="5" customWidth="1"/>
    <col min="8712" max="8958" width="9" style="5"/>
    <col min="8959" max="8959" width="10.875" style="5" customWidth="1"/>
    <col min="8960" max="8960" width="9" style="5"/>
    <col min="8961" max="8961" width="16.875" style="5" bestFit="1" customWidth="1"/>
    <col min="8962" max="8962" width="18.25" style="5" customWidth="1"/>
    <col min="8963" max="8963" width="4.375" style="5" customWidth="1"/>
    <col min="8964" max="8964" width="17.875" style="5" customWidth="1"/>
    <col min="8965" max="8965" width="3.375" style="5" customWidth="1"/>
    <col min="8966" max="8966" width="15.75" style="5" customWidth="1"/>
    <col min="8967" max="8967" width="3.5" style="5" customWidth="1"/>
    <col min="8968" max="9214" width="9" style="5"/>
    <col min="9215" max="9215" width="10.875" style="5" customWidth="1"/>
    <col min="9216" max="9216" width="9" style="5"/>
    <col min="9217" max="9217" width="16.875" style="5" bestFit="1" customWidth="1"/>
    <col min="9218" max="9218" width="18.25" style="5" customWidth="1"/>
    <col min="9219" max="9219" width="4.375" style="5" customWidth="1"/>
    <col min="9220" max="9220" width="17.875" style="5" customWidth="1"/>
    <col min="9221" max="9221" width="3.375" style="5" customWidth="1"/>
    <col min="9222" max="9222" width="15.75" style="5" customWidth="1"/>
    <col min="9223" max="9223" width="3.5" style="5" customWidth="1"/>
    <col min="9224" max="9470" width="9" style="5"/>
    <col min="9471" max="9471" width="10.875" style="5" customWidth="1"/>
    <col min="9472" max="9472" width="9" style="5"/>
    <col min="9473" max="9473" width="16.875" style="5" bestFit="1" customWidth="1"/>
    <col min="9474" max="9474" width="18.25" style="5" customWidth="1"/>
    <col min="9475" max="9475" width="4.375" style="5" customWidth="1"/>
    <col min="9476" max="9476" width="17.875" style="5" customWidth="1"/>
    <col min="9477" max="9477" width="3.375" style="5" customWidth="1"/>
    <col min="9478" max="9478" width="15.75" style="5" customWidth="1"/>
    <col min="9479" max="9479" width="3.5" style="5" customWidth="1"/>
    <col min="9480" max="9726" width="9" style="5"/>
    <col min="9727" max="9727" width="10.875" style="5" customWidth="1"/>
    <col min="9728" max="9728" width="9" style="5"/>
    <col min="9729" max="9729" width="16.875" style="5" bestFit="1" customWidth="1"/>
    <col min="9730" max="9730" width="18.25" style="5" customWidth="1"/>
    <col min="9731" max="9731" width="4.375" style="5" customWidth="1"/>
    <col min="9732" max="9732" width="17.875" style="5" customWidth="1"/>
    <col min="9733" max="9733" width="3.375" style="5" customWidth="1"/>
    <col min="9734" max="9734" width="15.75" style="5" customWidth="1"/>
    <col min="9735" max="9735" width="3.5" style="5" customWidth="1"/>
    <col min="9736" max="9982" width="9" style="5"/>
    <col min="9983" max="9983" width="10.875" style="5" customWidth="1"/>
    <col min="9984" max="9984" width="9" style="5"/>
    <col min="9985" max="9985" width="16.875" style="5" bestFit="1" customWidth="1"/>
    <col min="9986" max="9986" width="18.25" style="5" customWidth="1"/>
    <col min="9987" max="9987" width="4.375" style="5" customWidth="1"/>
    <col min="9988" max="9988" width="17.875" style="5" customWidth="1"/>
    <col min="9989" max="9989" width="3.375" style="5" customWidth="1"/>
    <col min="9990" max="9990" width="15.75" style="5" customWidth="1"/>
    <col min="9991" max="9991" width="3.5" style="5" customWidth="1"/>
    <col min="9992" max="10238" width="9" style="5"/>
    <col min="10239" max="10239" width="10.875" style="5" customWidth="1"/>
    <col min="10240" max="10240" width="9" style="5"/>
    <col min="10241" max="10241" width="16.875" style="5" bestFit="1" customWidth="1"/>
    <col min="10242" max="10242" width="18.25" style="5" customWidth="1"/>
    <col min="10243" max="10243" width="4.375" style="5" customWidth="1"/>
    <col min="10244" max="10244" width="17.875" style="5" customWidth="1"/>
    <col min="10245" max="10245" width="3.375" style="5" customWidth="1"/>
    <col min="10246" max="10246" width="15.75" style="5" customWidth="1"/>
    <col min="10247" max="10247" width="3.5" style="5" customWidth="1"/>
    <col min="10248" max="10494" width="9" style="5"/>
    <col min="10495" max="10495" width="10.875" style="5" customWidth="1"/>
    <col min="10496" max="10496" width="9" style="5"/>
    <col min="10497" max="10497" width="16.875" style="5" bestFit="1" customWidth="1"/>
    <col min="10498" max="10498" width="18.25" style="5" customWidth="1"/>
    <col min="10499" max="10499" width="4.375" style="5" customWidth="1"/>
    <col min="10500" max="10500" width="17.875" style="5" customWidth="1"/>
    <col min="10501" max="10501" width="3.375" style="5" customWidth="1"/>
    <col min="10502" max="10502" width="15.75" style="5" customWidth="1"/>
    <col min="10503" max="10503" width="3.5" style="5" customWidth="1"/>
    <col min="10504" max="10750" width="9" style="5"/>
    <col min="10751" max="10751" width="10.875" style="5" customWidth="1"/>
    <col min="10752" max="10752" width="9" style="5"/>
    <col min="10753" max="10753" width="16.875" style="5" bestFit="1" customWidth="1"/>
    <col min="10754" max="10754" width="18.25" style="5" customWidth="1"/>
    <col min="10755" max="10755" width="4.375" style="5" customWidth="1"/>
    <col min="10756" max="10756" width="17.875" style="5" customWidth="1"/>
    <col min="10757" max="10757" width="3.375" style="5" customWidth="1"/>
    <col min="10758" max="10758" width="15.75" style="5" customWidth="1"/>
    <col min="10759" max="10759" width="3.5" style="5" customWidth="1"/>
    <col min="10760" max="11006" width="9" style="5"/>
    <col min="11007" max="11007" width="10.875" style="5" customWidth="1"/>
    <col min="11008" max="11008" width="9" style="5"/>
    <col min="11009" max="11009" width="16.875" style="5" bestFit="1" customWidth="1"/>
    <col min="11010" max="11010" width="18.25" style="5" customWidth="1"/>
    <col min="11011" max="11011" width="4.375" style="5" customWidth="1"/>
    <col min="11012" max="11012" width="17.875" style="5" customWidth="1"/>
    <col min="11013" max="11013" width="3.375" style="5" customWidth="1"/>
    <col min="11014" max="11014" width="15.75" style="5" customWidth="1"/>
    <col min="11015" max="11015" width="3.5" style="5" customWidth="1"/>
    <col min="11016" max="11262" width="9" style="5"/>
    <col min="11263" max="11263" width="10.875" style="5" customWidth="1"/>
    <col min="11264" max="11264" width="9" style="5"/>
    <col min="11265" max="11265" width="16.875" style="5" bestFit="1" customWidth="1"/>
    <col min="11266" max="11266" width="18.25" style="5" customWidth="1"/>
    <col min="11267" max="11267" width="4.375" style="5" customWidth="1"/>
    <col min="11268" max="11268" width="17.875" style="5" customWidth="1"/>
    <col min="11269" max="11269" width="3.375" style="5" customWidth="1"/>
    <col min="11270" max="11270" width="15.75" style="5" customWidth="1"/>
    <col min="11271" max="11271" width="3.5" style="5" customWidth="1"/>
    <col min="11272" max="11518" width="9" style="5"/>
    <col min="11519" max="11519" width="10.875" style="5" customWidth="1"/>
    <col min="11520" max="11520" width="9" style="5"/>
    <col min="11521" max="11521" width="16.875" style="5" bestFit="1" customWidth="1"/>
    <col min="11522" max="11522" width="18.25" style="5" customWidth="1"/>
    <col min="11523" max="11523" width="4.375" style="5" customWidth="1"/>
    <col min="11524" max="11524" width="17.875" style="5" customWidth="1"/>
    <col min="11525" max="11525" width="3.375" style="5" customWidth="1"/>
    <col min="11526" max="11526" width="15.75" style="5" customWidth="1"/>
    <col min="11527" max="11527" width="3.5" style="5" customWidth="1"/>
    <col min="11528" max="11774" width="9" style="5"/>
    <col min="11775" max="11775" width="10.875" style="5" customWidth="1"/>
    <col min="11776" max="11776" width="9" style="5"/>
    <col min="11777" max="11777" width="16.875" style="5" bestFit="1" customWidth="1"/>
    <col min="11778" max="11778" width="18.25" style="5" customWidth="1"/>
    <col min="11779" max="11779" width="4.375" style="5" customWidth="1"/>
    <col min="11780" max="11780" width="17.875" style="5" customWidth="1"/>
    <col min="11781" max="11781" width="3.375" style="5" customWidth="1"/>
    <col min="11782" max="11782" width="15.75" style="5" customWidth="1"/>
    <col min="11783" max="11783" width="3.5" style="5" customWidth="1"/>
    <col min="11784" max="12030" width="9" style="5"/>
    <col min="12031" max="12031" width="10.875" style="5" customWidth="1"/>
    <col min="12032" max="12032" width="9" style="5"/>
    <col min="12033" max="12033" width="16.875" style="5" bestFit="1" customWidth="1"/>
    <col min="12034" max="12034" width="18.25" style="5" customWidth="1"/>
    <col min="12035" max="12035" width="4.375" style="5" customWidth="1"/>
    <col min="12036" max="12036" width="17.875" style="5" customWidth="1"/>
    <col min="12037" max="12037" width="3.375" style="5" customWidth="1"/>
    <col min="12038" max="12038" width="15.75" style="5" customWidth="1"/>
    <col min="12039" max="12039" width="3.5" style="5" customWidth="1"/>
    <col min="12040" max="12286" width="9" style="5"/>
    <col min="12287" max="12287" width="10.875" style="5" customWidth="1"/>
    <col min="12288" max="12288" width="9" style="5"/>
    <col min="12289" max="12289" width="16.875" style="5" bestFit="1" customWidth="1"/>
    <col min="12290" max="12290" width="18.25" style="5" customWidth="1"/>
    <col min="12291" max="12291" width="4.375" style="5" customWidth="1"/>
    <col min="12292" max="12292" width="17.875" style="5" customWidth="1"/>
    <col min="12293" max="12293" width="3.375" style="5" customWidth="1"/>
    <col min="12294" max="12294" width="15.75" style="5" customWidth="1"/>
    <col min="12295" max="12295" width="3.5" style="5" customWidth="1"/>
    <col min="12296" max="12542" width="9" style="5"/>
    <col min="12543" max="12543" width="10.875" style="5" customWidth="1"/>
    <col min="12544" max="12544" width="9" style="5"/>
    <col min="12545" max="12545" width="16.875" style="5" bestFit="1" customWidth="1"/>
    <col min="12546" max="12546" width="18.25" style="5" customWidth="1"/>
    <col min="12547" max="12547" width="4.375" style="5" customWidth="1"/>
    <col min="12548" max="12548" width="17.875" style="5" customWidth="1"/>
    <col min="12549" max="12549" width="3.375" style="5" customWidth="1"/>
    <col min="12550" max="12550" width="15.75" style="5" customWidth="1"/>
    <col min="12551" max="12551" width="3.5" style="5" customWidth="1"/>
    <col min="12552" max="12798" width="9" style="5"/>
    <col min="12799" max="12799" width="10.875" style="5" customWidth="1"/>
    <col min="12800" max="12800" width="9" style="5"/>
    <col min="12801" max="12801" width="16.875" style="5" bestFit="1" customWidth="1"/>
    <col min="12802" max="12802" width="18.25" style="5" customWidth="1"/>
    <col min="12803" max="12803" width="4.375" style="5" customWidth="1"/>
    <col min="12804" max="12804" width="17.875" style="5" customWidth="1"/>
    <col min="12805" max="12805" width="3.375" style="5" customWidth="1"/>
    <col min="12806" max="12806" width="15.75" style="5" customWidth="1"/>
    <col min="12807" max="12807" width="3.5" style="5" customWidth="1"/>
    <col min="12808" max="13054" width="9" style="5"/>
    <col min="13055" max="13055" width="10.875" style="5" customWidth="1"/>
    <col min="13056" max="13056" width="9" style="5"/>
    <col min="13057" max="13057" width="16.875" style="5" bestFit="1" customWidth="1"/>
    <col min="13058" max="13058" width="18.25" style="5" customWidth="1"/>
    <col min="13059" max="13059" width="4.375" style="5" customWidth="1"/>
    <col min="13060" max="13060" width="17.875" style="5" customWidth="1"/>
    <col min="13061" max="13061" width="3.375" style="5" customWidth="1"/>
    <col min="13062" max="13062" width="15.75" style="5" customWidth="1"/>
    <col min="13063" max="13063" width="3.5" style="5" customWidth="1"/>
    <col min="13064" max="13310" width="9" style="5"/>
    <col min="13311" max="13311" width="10.875" style="5" customWidth="1"/>
    <col min="13312" max="13312" width="9" style="5"/>
    <col min="13313" max="13313" width="16.875" style="5" bestFit="1" customWidth="1"/>
    <col min="13314" max="13314" width="18.25" style="5" customWidth="1"/>
    <col min="13315" max="13315" width="4.375" style="5" customWidth="1"/>
    <col min="13316" max="13316" width="17.875" style="5" customWidth="1"/>
    <col min="13317" max="13317" width="3.375" style="5" customWidth="1"/>
    <col min="13318" max="13318" width="15.75" style="5" customWidth="1"/>
    <col min="13319" max="13319" width="3.5" style="5" customWidth="1"/>
    <col min="13320" max="13566" width="9" style="5"/>
    <col min="13567" max="13567" width="10.875" style="5" customWidth="1"/>
    <col min="13568" max="13568" width="9" style="5"/>
    <col min="13569" max="13569" width="16.875" style="5" bestFit="1" customWidth="1"/>
    <col min="13570" max="13570" width="18.25" style="5" customWidth="1"/>
    <col min="13571" max="13571" width="4.375" style="5" customWidth="1"/>
    <col min="13572" max="13572" width="17.875" style="5" customWidth="1"/>
    <col min="13573" max="13573" width="3.375" style="5" customWidth="1"/>
    <col min="13574" max="13574" width="15.75" style="5" customWidth="1"/>
    <col min="13575" max="13575" width="3.5" style="5" customWidth="1"/>
    <col min="13576" max="13822" width="9" style="5"/>
    <col min="13823" max="13823" width="10.875" style="5" customWidth="1"/>
    <col min="13824" max="13824" width="9" style="5"/>
    <col min="13825" max="13825" width="16.875" style="5" bestFit="1" customWidth="1"/>
    <col min="13826" max="13826" width="18.25" style="5" customWidth="1"/>
    <col min="13827" max="13827" width="4.375" style="5" customWidth="1"/>
    <col min="13828" max="13828" width="17.875" style="5" customWidth="1"/>
    <col min="13829" max="13829" width="3.375" style="5" customWidth="1"/>
    <col min="13830" max="13830" width="15.75" style="5" customWidth="1"/>
    <col min="13831" max="13831" width="3.5" style="5" customWidth="1"/>
    <col min="13832" max="14078" width="9" style="5"/>
    <col min="14079" max="14079" width="10.875" style="5" customWidth="1"/>
    <col min="14080" max="14080" width="9" style="5"/>
    <col min="14081" max="14081" width="16.875" style="5" bestFit="1" customWidth="1"/>
    <col min="14082" max="14082" width="18.25" style="5" customWidth="1"/>
    <col min="14083" max="14083" width="4.375" style="5" customWidth="1"/>
    <col min="14084" max="14084" width="17.875" style="5" customWidth="1"/>
    <col min="14085" max="14085" width="3.375" style="5" customWidth="1"/>
    <col min="14086" max="14086" width="15.75" style="5" customWidth="1"/>
    <col min="14087" max="14087" width="3.5" style="5" customWidth="1"/>
    <col min="14088" max="14334" width="9" style="5"/>
    <col min="14335" max="14335" width="10.875" style="5" customWidth="1"/>
    <col min="14336" max="14336" width="9" style="5"/>
    <col min="14337" max="14337" width="16.875" style="5" bestFit="1" customWidth="1"/>
    <col min="14338" max="14338" width="18.25" style="5" customWidth="1"/>
    <col min="14339" max="14339" width="4.375" style="5" customWidth="1"/>
    <col min="14340" max="14340" width="17.875" style="5" customWidth="1"/>
    <col min="14341" max="14341" width="3.375" style="5" customWidth="1"/>
    <col min="14342" max="14342" width="15.75" style="5" customWidth="1"/>
    <col min="14343" max="14343" width="3.5" style="5" customWidth="1"/>
    <col min="14344" max="14590" width="9" style="5"/>
    <col min="14591" max="14591" width="10.875" style="5" customWidth="1"/>
    <col min="14592" max="14592" width="9" style="5"/>
    <col min="14593" max="14593" width="16.875" style="5" bestFit="1" customWidth="1"/>
    <col min="14594" max="14594" width="18.25" style="5" customWidth="1"/>
    <col min="14595" max="14595" width="4.375" style="5" customWidth="1"/>
    <col min="14596" max="14596" width="17.875" style="5" customWidth="1"/>
    <col min="14597" max="14597" width="3.375" style="5" customWidth="1"/>
    <col min="14598" max="14598" width="15.75" style="5" customWidth="1"/>
    <col min="14599" max="14599" width="3.5" style="5" customWidth="1"/>
    <col min="14600" max="14846" width="9" style="5"/>
    <col min="14847" max="14847" width="10.875" style="5" customWidth="1"/>
    <col min="14848" max="14848" width="9" style="5"/>
    <col min="14849" max="14849" width="16.875" style="5" bestFit="1" customWidth="1"/>
    <col min="14850" max="14850" width="18.25" style="5" customWidth="1"/>
    <col min="14851" max="14851" width="4.375" style="5" customWidth="1"/>
    <col min="14852" max="14852" width="17.875" style="5" customWidth="1"/>
    <col min="14853" max="14853" width="3.375" style="5" customWidth="1"/>
    <col min="14854" max="14854" width="15.75" style="5" customWidth="1"/>
    <col min="14855" max="14855" width="3.5" style="5" customWidth="1"/>
    <col min="14856" max="15102" width="9" style="5"/>
    <col min="15103" max="15103" width="10.875" style="5" customWidth="1"/>
    <col min="15104" max="15104" width="9" style="5"/>
    <col min="15105" max="15105" width="16.875" style="5" bestFit="1" customWidth="1"/>
    <col min="15106" max="15106" width="18.25" style="5" customWidth="1"/>
    <col min="15107" max="15107" width="4.375" style="5" customWidth="1"/>
    <col min="15108" max="15108" width="17.875" style="5" customWidth="1"/>
    <col min="15109" max="15109" width="3.375" style="5" customWidth="1"/>
    <col min="15110" max="15110" width="15.75" style="5" customWidth="1"/>
    <col min="15111" max="15111" width="3.5" style="5" customWidth="1"/>
    <col min="15112" max="15358" width="9" style="5"/>
    <col min="15359" max="15359" width="10.875" style="5" customWidth="1"/>
    <col min="15360" max="15360" width="9" style="5"/>
    <col min="15361" max="15361" width="16.875" style="5" bestFit="1" customWidth="1"/>
    <col min="15362" max="15362" width="18.25" style="5" customWidth="1"/>
    <col min="15363" max="15363" width="4.375" style="5" customWidth="1"/>
    <col min="15364" max="15364" width="17.875" style="5" customWidth="1"/>
    <col min="15365" max="15365" width="3.375" style="5" customWidth="1"/>
    <col min="15366" max="15366" width="15.75" style="5" customWidth="1"/>
    <col min="15367" max="15367" width="3.5" style="5" customWidth="1"/>
    <col min="15368" max="15614" width="9" style="5"/>
    <col min="15615" max="15615" width="10.875" style="5" customWidth="1"/>
    <col min="15616" max="15616" width="9" style="5"/>
    <col min="15617" max="15617" width="16.875" style="5" bestFit="1" customWidth="1"/>
    <col min="15618" max="15618" width="18.25" style="5" customWidth="1"/>
    <col min="15619" max="15619" width="4.375" style="5" customWidth="1"/>
    <col min="15620" max="15620" width="17.875" style="5" customWidth="1"/>
    <col min="15621" max="15621" width="3.375" style="5" customWidth="1"/>
    <col min="15622" max="15622" width="15.75" style="5" customWidth="1"/>
    <col min="15623" max="15623" width="3.5" style="5" customWidth="1"/>
    <col min="15624" max="15870" width="9" style="5"/>
    <col min="15871" max="15871" width="10.875" style="5" customWidth="1"/>
    <col min="15872" max="15872" width="9" style="5"/>
    <col min="15873" max="15873" width="16.875" style="5" bestFit="1" customWidth="1"/>
    <col min="15874" max="15874" width="18.25" style="5" customWidth="1"/>
    <col min="15875" max="15875" width="4.375" style="5" customWidth="1"/>
    <col min="15876" max="15876" width="17.875" style="5" customWidth="1"/>
    <col min="15877" max="15877" width="3.375" style="5" customWidth="1"/>
    <col min="15878" max="15878" width="15.75" style="5" customWidth="1"/>
    <col min="15879" max="15879" width="3.5" style="5" customWidth="1"/>
    <col min="15880" max="16126" width="9" style="5"/>
    <col min="16127" max="16127" width="10.875" style="5" customWidth="1"/>
    <col min="16128" max="16128" width="9" style="5"/>
    <col min="16129" max="16129" width="16.875" style="5" bestFit="1" customWidth="1"/>
    <col min="16130" max="16130" width="18.25" style="5" customWidth="1"/>
    <col min="16131" max="16131" width="4.375" style="5" customWidth="1"/>
    <col min="16132" max="16132" width="17.875" style="5" customWidth="1"/>
    <col min="16133" max="16133" width="3.375" style="5" customWidth="1"/>
    <col min="16134" max="16134" width="15.75" style="5" customWidth="1"/>
    <col min="16135" max="16135" width="3.5" style="5" customWidth="1"/>
    <col min="16136" max="16384" width="9" style="5"/>
  </cols>
  <sheetData>
    <row r="1" spans="1:22" ht="9.75" customHeight="1" x14ac:dyDescent="0.4"/>
    <row r="2" spans="1:22" ht="25.5" x14ac:dyDescent="0.4">
      <c r="A2" s="6" t="s">
        <v>33</v>
      </c>
      <c r="B2" s="6"/>
      <c r="C2" s="6"/>
    </row>
    <row r="3" spans="1:22" ht="9.75" customHeight="1" x14ac:dyDescent="0.4">
      <c r="I3" s="3">
        <v>13</v>
      </c>
    </row>
    <row r="4" spans="1:22" ht="23.25" x14ac:dyDescent="0.4">
      <c r="B4" s="7"/>
      <c r="C4" s="8"/>
      <c r="D4" s="8"/>
      <c r="E4" s="8"/>
      <c r="F4" s="8"/>
      <c r="G4" s="8"/>
      <c r="I4" s="3">
        <v>20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24" thickBot="1" x14ac:dyDescent="0.45">
      <c r="B5" s="7" t="s">
        <v>23</v>
      </c>
      <c r="I5" s="3">
        <v>25</v>
      </c>
      <c r="L5" s="9" t="s">
        <v>0</v>
      </c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24" thickTop="1" x14ac:dyDescent="0.4">
      <c r="B6" s="35">
        <v>13</v>
      </c>
      <c r="C6" s="36"/>
      <c r="E6" s="29"/>
      <c r="F6" s="43" t="s">
        <v>38</v>
      </c>
      <c r="G6" s="43"/>
      <c r="I6" s="3">
        <v>40</v>
      </c>
      <c r="L6" s="9" t="s">
        <v>35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4" thickBot="1" x14ac:dyDescent="0.45">
      <c r="B7" s="37"/>
      <c r="C7" s="38"/>
      <c r="D7" s="10" t="s">
        <v>43</v>
      </c>
      <c r="E7" s="20" t="s">
        <v>25</v>
      </c>
      <c r="F7" s="21">
        <f>自動計算!U14</f>
        <v>7460</v>
      </c>
      <c r="G7" s="22" t="s">
        <v>26</v>
      </c>
      <c r="I7" s="3">
        <v>50</v>
      </c>
      <c r="L7" s="9" t="s">
        <v>1</v>
      </c>
      <c r="M7" s="9" t="s">
        <v>2</v>
      </c>
      <c r="N7" s="9" t="s">
        <v>3</v>
      </c>
      <c r="O7" s="11" t="s">
        <v>28</v>
      </c>
      <c r="P7" s="12" t="s">
        <v>29</v>
      </c>
      <c r="Q7" s="12" t="s">
        <v>30</v>
      </c>
      <c r="R7" s="9"/>
      <c r="S7" s="9"/>
      <c r="T7" s="9"/>
      <c r="U7" s="9"/>
      <c r="V7" s="9"/>
    </row>
    <row r="8" spans="1:22" ht="24" thickTop="1" x14ac:dyDescent="0.4">
      <c r="E8" s="23" t="s">
        <v>27</v>
      </c>
      <c r="F8" s="24">
        <f>IF(B15=I16,0,自動計算!U34)</f>
        <v>6672</v>
      </c>
      <c r="G8" s="25" t="s">
        <v>26</v>
      </c>
      <c r="I8" s="3">
        <v>75</v>
      </c>
      <c r="L8" s="9">
        <v>13</v>
      </c>
      <c r="M8" s="13">
        <v>2880</v>
      </c>
      <c r="N8" s="13">
        <v>0</v>
      </c>
      <c r="O8" s="13">
        <v>20</v>
      </c>
      <c r="P8" s="13">
        <v>209</v>
      </c>
      <c r="Q8" s="13">
        <v>322</v>
      </c>
      <c r="R8" s="9"/>
      <c r="S8" s="9"/>
      <c r="T8" s="9"/>
      <c r="U8" s="9"/>
      <c r="V8" s="9"/>
    </row>
    <row r="9" spans="1:22" ht="24" thickBot="1" x14ac:dyDescent="0.45">
      <c r="B9" s="7" t="s">
        <v>24</v>
      </c>
      <c r="C9" s="8"/>
      <c r="D9" s="8"/>
      <c r="E9" s="26" t="s">
        <v>39</v>
      </c>
      <c r="F9" s="27">
        <f>SUM(F7:F8)</f>
        <v>14132</v>
      </c>
      <c r="G9" s="28" t="s">
        <v>26</v>
      </c>
      <c r="I9" s="3">
        <v>100</v>
      </c>
      <c r="L9" s="9">
        <v>20</v>
      </c>
      <c r="M9" s="13">
        <v>4542</v>
      </c>
      <c r="N9" s="13">
        <v>0</v>
      </c>
      <c r="O9" s="13">
        <v>20</v>
      </c>
      <c r="P9" s="13">
        <f t="shared" ref="P9:P17" si="0">+P8</f>
        <v>209</v>
      </c>
      <c r="Q9" s="13">
        <f t="shared" ref="Q9:Q17" si="1">+Q8</f>
        <v>322</v>
      </c>
      <c r="R9" s="9"/>
      <c r="S9" s="9"/>
      <c r="T9" s="9" t="s">
        <v>2</v>
      </c>
      <c r="U9" s="9">
        <f>LOOKUP(Q21,L8:L17,M8:M17)</f>
        <v>2880</v>
      </c>
      <c r="V9" s="9"/>
    </row>
    <row r="10" spans="1:22" ht="24" thickTop="1" x14ac:dyDescent="0.4">
      <c r="B10" s="39">
        <v>40</v>
      </c>
      <c r="C10" s="40"/>
      <c r="D10" s="8"/>
      <c r="E10" s="14"/>
      <c r="F10" s="14"/>
      <c r="G10" s="15"/>
      <c r="I10" s="3">
        <v>150</v>
      </c>
      <c r="L10" s="9">
        <v>25</v>
      </c>
      <c r="M10" s="13">
        <v>5544</v>
      </c>
      <c r="N10" s="13">
        <v>0</v>
      </c>
      <c r="O10" s="13">
        <v>20</v>
      </c>
      <c r="P10" s="13">
        <f t="shared" si="0"/>
        <v>209</v>
      </c>
      <c r="Q10" s="13">
        <f t="shared" si="1"/>
        <v>322</v>
      </c>
      <c r="R10" s="9"/>
      <c r="S10" s="9">
        <v>20</v>
      </c>
      <c r="T10" s="9" t="s">
        <v>37</v>
      </c>
      <c r="U10" s="9">
        <f>IF(Q21&lt;40,IF(R21&lt;21,R21*O8,20*O8),0)</f>
        <v>400</v>
      </c>
      <c r="V10" s="9"/>
    </row>
    <row r="11" spans="1:22" ht="24" thickBot="1" x14ac:dyDescent="0.45">
      <c r="B11" s="41"/>
      <c r="C11" s="42"/>
      <c r="D11" s="8" t="s">
        <v>44</v>
      </c>
      <c r="E11" s="14"/>
      <c r="F11" s="14"/>
      <c r="G11" s="15"/>
      <c r="I11" s="3">
        <v>200</v>
      </c>
      <c r="L11" s="9">
        <v>40</v>
      </c>
      <c r="M11" s="13">
        <v>12304</v>
      </c>
      <c r="N11" s="13">
        <v>0</v>
      </c>
      <c r="O11" s="13"/>
      <c r="P11" s="13">
        <f t="shared" si="0"/>
        <v>209</v>
      </c>
      <c r="Q11" s="13">
        <f t="shared" si="1"/>
        <v>322</v>
      </c>
      <c r="R11" s="9"/>
      <c r="S11" s="9">
        <v>209</v>
      </c>
      <c r="T11" s="9" t="s">
        <v>34</v>
      </c>
      <c r="U11" s="9">
        <f>IF(Q21&lt;40,IF(R21&lt;21,0,IF(R21&lt;61,(R21-20)*P8,(60-20)*P8)),0)</f>
        <v>4180</v>
      </c>
      <c r="V11" s="9"/>
    </row>
    <row r="12" spans="1:22" ht="24" thickTop="1" x14ac:dyDescent="0.4">
      <c r="B12" s="16" t="s">
        <v>36</v>
      </c>
      <c r="C12" s="8"/>
      <c r="D12" s="8"/>
      <c r="E12" s="14"/>
      <c r="F12" s="14"/>
      <c r="G12" s="15"/>
      <c r="I12" s="3">
        <v>250</v>
      </c>
      <c r="L12" s="9">
        <v>50</v>
      </c>
      <c r="M12" s="13">
        <v>26442</v>
      </c>
      <c r="N12" s="13">
        <v>0</v>
      </c>
      <c r="O12" s="13"/>
      <c r="P12" s="13">
        <f t="shared" si="0"/>
        <v>209</v>
      </c>
      <c r="Q12" s="13">
        <f t="shared" si="1"/>
        <v>322</v>
      </c>
      <c r="R12" s="9"/>
      <c r="S12" s="9">
        <v>209</v>
      </c>
      <c r="T12" s="9" t="s">
        <v>4</v>
      </c>
      <c r="U12" s="9">
        <f>IF(Q21&lt;40,0,IF(R21&lt;61,R21*P8,60*P8))</f>
        <v>0</v>
      </c>
      <c r="V12" s="9"/>
    </row>
    <row r="13" spans="1:22" ht="23.25" x14ac:dyDescent="0.4">
      <c r="B13" s="16"/>
      <c r="C13" s="8"/>
      <c r="D13" s="8"/>
      <c r="E13" s="14"/>
      <c r="F13" s="14"/>
      <c r="G13" s="15"/>
      <c r="L13" s="9">
        <v>75</v>
      </c>
      <c r="M13" s="13">
        <v>54384</v>
      </c>
      <c r="N13" s="13">
        <v>0</v>
      </c>
      <c r="O13" s="13"/>
      <c r="P13" s="13">
        <f t="shared" si="0"/>
        <v>209</v>
      </c>
      <c r="Q13" s="13">
        <f t="shared" si="1"/>
        <v>322</v>
      </c>
      <c r="R13" s="9"/>
      <c r="S13" s="9">
        <v>322</v>
      </c>
      <c r="T13" s="9" t="s">
        <v>5</v>
      </c>
      <c r="U13" s="9">
        <f>IF(R21&gt;60,(R21-60)*Q8,0)</f>
        <v>0</v>
      </c>
      <c r="V13" s="9"/>
    </row>
    <row r="14" spans="1:22" ht="24" thickBot="1" x14ac:dyDescent="0.45">
      <c r="B14" s="7" t="s">
        <v>40</v>
      </c>
      <c r="E14" s="17"/>
      <c r="F14" s="17"/>
      <c r="G14" s="17"/>
      <c r="L14" s="9">
        <v>100</v>
      </c>
      <c r="M14" s="13">
        <v>101454</v>
      </c>
      <c r="N14" s="13">
        <v>0</v>
      </c>
      <c r="O14" s="13"/>
      <c r="P14" s="13">
        <f t="shared" si="0"/>
        <v>209</v>
      </c>
      <c r="Q14" s="13">
        <f t="shared" si="1"/>
        <v>322</v>
      </c>
      <c r="R14" s="9"/>
      <c r="S14" s="9"/>
      <c r="T14" s="9"/>
      <c r="U14" s="9">
        <f>SUM(U9:U13)</f>
        <v>7460</v>
      </c>
      <c r="V14" s="9"/>
    </row>
    <row r="15" spans="1:22" ht="18.75" thickTop="1" x14ac:dyDescent="0.4">
      <c r="B15" s="30" t="s">
        <v>41</v>
      </c>
      <c r="C15" s="31"/>
      <c r="E15" s="17"/>
      <c r="F15" s="17"/>
      <c r="G15" s="17"/>
      <c r="I15" s="3" t="s">
        <v>41</v>
      </c>
      <c r="L15" s="9">
        <v>150</v>
      </c>
      <c r="M15" s="13">
        <v>262450</v>
      </c>
      <c r="N15" s="13">
        <v>0</v>
      </c>
      <c r="O15" s="13"/>
      <c r="P15" s="13">
        <f t="shared" si="0"/>
        <v>209</v>
      </c>
      <c r="Q15" s="13">
        <f t="shared" si="1"/>
        <v>322</v>
      </c>
      <c r="R15" s="9"/>
      <c r="S15" s="9"/>
      <c r="T15" s="9"/>
      <c r="U15" s="9"/>
      <c r="V15" s="9"/>
    </row>
    <row r="16" spans="1:22" ht="24" thickBot="1" x14ac:dyDescent="0.45">
      <c r="B16" s="32"/>
      <c r="C16" s="33"/>
      <c r="E16" s="14"/>
      <c r="F16" s="34"/>
      <c r="G16" s="34"/>
      <c r="I16" s="3" t="s">
        <v>42</v>
      </c>
      <c r="L16" s="9">
        <v>200</v>
      </c>
      <c r="M16" s="13">
        <v>521690</v>
      </c>
      <c r="N16" s="13">
        <v>0</v>
      </c>
      <c r="O16" s="13"/>
      <c r="P16" s="13">
        <f t="shared" si="0"/>
        <v>209</v>
      </c>
      <c r="Q16" s="13">
        <f t="shared" si="1"/>
        <v>322</v>
      </c>
      <c r="R16" s="9"/>
      <c r="S16" s="9"/>
      <c r="T16" s="9"/>
      <c r="U16" s="9"/>
      <c r="V16" s="9"/>
    </row>
    <row r="17" spans="5:22" ht="24" thickTop="1" x14ac:dyDescent="0.4">
      <c r="E17" s="14"/>
      <c r="F17" s="14"/>
      <c r="G17" s="15"/>
      <c r="L17" s="9">
        <v>250</v>
      </c>
      <c r="M17" s="13">
        <v>897958</v>
      </c>
      <c r="N17" s="13">
        <v>0</v>
      </c>
      <c r="O17" s="13"/>
      <c r="P17" s="13">
        <f t="shared" si="0"/>
        <v>209</v>
      </c>
      <c r="Q17" s="13">
        <f t="shared" si="1"/>
        <v>322</v>
      </c>
      <c r="R17" s="9"/>
      <c r="S17" s="9"/>
      <c r="T17" s="9"/>
      <c r="U17" s="9"/>
      <c r="V17" s="9"/>
    </row>
    <row r="18" spans="5:22" ht="23.25" x14ac:dyDescent="0.4">
      <c r="E18" s="14"/>
      <c r="F18" s="14"/>
      <c r="G18" s="15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5:22" ht="23.25" x14ac:dyDescent="0.4">
      <c r="E19" s="14"/>
      <c r="F19" s="14"/>
      <c r="G19" s="15"/>
      <c r="L19" s="9" t="s">
        <v>6</v>
      </c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5:22" x14ac:dyDescent="0.4">
      <c r="E20" s="17"/>
      <c r="F20" s="17"/>
      <c r="G20" s="17"/>
      <c r="L20" s="9" t="s">
        <v>2</v>
      </c>
      <c r="M20" s="9" t="s">
        <v>31</v>
      </c>
      <c r="N20" s="9" t="s">
        <v>32</v>
      </c>
      <c r="O20" s="9"/>
      <c r="P20" s="9"/>
      <c r="Q20" s="9" t="s">
        <v>1</v>
      </c>
      <c r="R20" s="9" t="s">
        <v>7</v>
      </c>
      <c r="S20" s="9" t="s">
        <v>8</v>
      </c>
      <c r="T20" s="9"/>
      <c r="U20" s="9"/>
      <c r="V20" s="9"/>
    </row>
    <row r="21" spans="5:22" x14ac:dyDescent="0.4">
      <c r="E21" s="17"/>
      <c r="F21" s="17"/>
      <c r="G21" s="17"/>
      <c r="L21" s="13">
        <f>IF(Q21=13,$M$8,IF(Q21=20,$M$9,IF(Q21=25,$M$10,"入力間違い")))</f>
        <v>2880</v>
      </c>
      <c r="M21" s="13">
        <f>($R$21-20)*$P$8+$L$21</f>
        <v>7060</v>
      </c>
      <c r="N21" s="13">
        <f>($R$21-30)*$Q$8+(30-20)*$P$8+$L$21</f>
        <v>8190</v>
      </c>
      <c r="O21" s="13"/>
      <c r="P21" s="9"/>
      <c r="Q21" s="9">
        <f>自動計算!B6</f>
        <v>13</v>
      </c>
      <c r="R21" s="9">
        <f>自動計算!B10</f>
        <v>40</v>
      </c>
      <c r="S21" s="13">
        <f>IF($R$21&lt;=20,$L$21,IF($R$21&lt;=30,$M$21,$N$21))</f>
        <v>8190</v>
      </c>
      <c r="T21" s="9"/>
      <c r="U21" s="9"/>
      <c r="V21" s="9"/>
    </row>
    <row r="22" spans="5:22" ht="23.25" x14ac:dyDescent="0.4">
      <c r="E22" s="14"/>
      <c r="F22" s="34"/>
      <c r="G22" s="3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5:22" ht="23.25" x14ac:dyDescent="0.4">
      <c r="E23" s="14"/>
      <c r="F23" s="14"/>
      <c r="G23" s="15"/>
      <c r="L23" s="9" t="s">
        <v>9</v>
      </c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5:22" ht="23.25" x14ac:dyDescent="0.4">
      <c r="E24" s="14"/>
      <c r="F24" s="14"/>
      <c r="G24" s="15"/>
      <c r="L24" s="9" t="s">
        <v>2</v>
      </c>
      <c r="M24" s="9" t="s">
        <v>31</v>
      </c>
      <c r="N24" s="9" t="s">
        <v>32</v>
      </c>
      <c r="O24" s="9"/>
      <c r="P24" s="9"/>
      <c r="Q24" s="9" t="s">
        <v>1</v>
      </c>
      <c r="R24" s="9" t="s">
        <v>7</v>
      </c>
      <c r="S24" s="9" t="s">
        <v>8</v>
      </c>
      <c r="T24" s="9"/>
      <c r="U24" s="9"/>
      <c r="V24" s="9"/>
    </row>
    <row r="25" spans="5:22" ht="23.25" x14ac:dyDescent="0.4">
      <c r="E25" s="14"/>
      <c r="F25" s="14"/>
      <c r="G25" s="15"/>
      <c r="L25" s="13" t="str">
        <f>IF(Q25=40,$M$11,IF(Q25=50,$M$12,IF(Q25=75,$M$13,IF(Q25=100,$M$14,IF(Q25=150,$M$15,IF(Q25=200,$M$16,IF(Q25=250,$M$17,"入力間違い")))))))</f>
        <v>入力間違い</v>
      </c>
      <c r="M25" s="13" t="e">
        <f>$R$25*$P$8+$L$25</f>
        <v>#VALUE!</v>
      </c>
      <c r="N25" s="13" t="e">
        <f>($R$25-60)*$Q$8+60*$P$8+$L$25</f>
        <v>#VALUE!</v>
      </c>
      <c r="O25" s="13"/>
      <c r="P25" s="9"/>
      <c r="Q25" s="9">
        <f>Q21</f>
        <v>13</v>
      </c>
      <c r="R25" s="9">
        <f>R21</f>
        <v>40</v>
      </c>
      <c r="S25" s="13" t="e">
        <f>IF($R$25&lt;=60,$M$25,$N$25)</f>
        <v>#VALUE!</v>
      </c>
      <c r="T25" s="9"/>
      <c r="U25" s="9"/>
      <c r="V25" s="9"/>
    </row>
    <row r="26" spans="5:22" x14ac:dyDescent="0.4"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5:22" x14ac:dyDescent="0.4">
      <c r="L27" s="9" t="s">
        <v>10</v>
      </c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5:22" x14ac:dyDescent="0.4"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5:22" ht="49.5" x14ac:dyDescent="0.4">
      <c r="L29" s="9"/>
      <c r="M29" s="9" t="s">
        <v>2</v>
      </c>
      <c r="N29" s="9" t="s">
        <v>3</v>
      </c>
      <c r="O29" s="9"/>
      <c r="P29" s="18" t="s">
        <v>11</v>
      </c>
      <c r="Q29" s="18" t="s">
        <v>12</v>
      </c>
      <c r="R29" s="18" t="s">
        <v>13</v>
      </c>
      <c r="S29" s="18" t="s">
        <v>14</v>
      </c>
      <c r="T29" s="18" t="s">
        <v>15</v>
      </c>
      <c r="U29" s="9"/>
      <c r="V29" s="9"/>
    </row>
    <row r="30" spans="5:22" x14ac:dyDescent="0.4">
      <c r="L30" s="9" t="s">
        <v>16</v>
      </c>
      <c r="M30" s="13">
        <f>1506*2</f>
        <v>3012</v>
      </c>
      <c r="N30" s="13">
        <v>20</v>
      </c>
      <c r="O30" s="13"/>
      <c r="P30" s="13">
        <v>183</v>
      </c>
      <c r="Q30" s="13">
        <v>190</v>
      </c>
      <c r="R30" s="13">
        <v>196</v>
      </c>
      <c r="S30" s="13">
        <v>202</v>
      </c>
      <c r="T30" s="13">
        <v>209</v>
      </c>
      <c r="U30" s="9"/>
      <c r="V30" s="9"/>
    </row>
    <row r="31" spans="5:22" x14ac:dyDescent="0.4"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5:22" x14ac:dyDescent="0.4"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2:22" x14ac:dyDescent="0.4">
      <c r="L33" s="9" t="s">
        <v>17</v>
      </c>
      <c r="M33" s="9" t="s">
        <v>18</v>
      </c>
      <c r="N33" s="9" t="s">
        <v>19</v>
      </c>
      <c r="O33" s="9"/>
      <c r="P33" s="9" t="s">
        <v>20</v>
      </c>
      <c r="Q33" s="9" t="s">
        <v>21</v>
      </c>
      <c r="R33" s="9" t="s">
        <v>22</v>
      </c>
      <c r="S33" s="9"/>
      <c r="T33" s="9" t="s">
        <v>7</v>
      </c>
      <c r="U33" s="9" t="s">
        <v>8</v>
      </c>
      <c r="V33" s="9"/>
    </row>
    <row r="34" spans="12:22" x14ac:dyDescent="0.4">
      <c r="L34" s="19">
        <f>$M$30</f>
        <v>3012</v>
      </c>
      <c r="M34" s="19">
        <f>($T$34-20)*$P$30+$M$30</f>
        <v>6672</v>
      </c>
      <c r="N34" s="19">
        <f>($T$34-40)*$Q$30+(40-20)*$P$30+$M$30</f>
        <v>6672</v>
      </c>
      <c r="O34" s="19"/>
      <c r="P34" s="19">
        <f>($T$34-100)*$R$30+(100-40)*$Q$30+(40-20)*$P$30+$M$30</f>
        <v>6312</v>
      </c>
      <c r="Q34" s="19">
        <f>($T$34-400)*$S$30+(400-100)*$R$30+(100-40)*$Q$30+(40-20)*$P$30+$M$30</f>
        <v>4152</v>
      </c>
      <c r="R34" s="19">
        <f>($T$34-2000)*$T$30+(2000-400)*$S$30+(400-100)*$R$30+(100-40)*$Q$30+(40-20)*$P$30+$M$30</f>
        <v>-9568</v>
      </c>
      <c r="S34" s="9"/>
      <c r="T34" s="9">
        <f>R25</f>
        <v>40</v>
      </c>
      <c r="U34" s="13">
        <f>IF($T$34&lt;=20,$L$34,IF($T$34&lt;=40,$M$34,IF($T$34&lt;=100,$N$34,IF($T$34&lt;=400,$P$34,IF($T$34&lt;=2000,$Q$34,$R$34)))))</f>
        <v>6672</v>
      </c>
      <c r="V34" s="9"/>
    </row>
    <row r="35" spans="12:22" x14ac:dyDescent="0.4"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2:22" x14ac:dyDescent="0.4"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2:22" x14ac:dyDescent="0.4"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2:22" x14ac:dyDescent="0.4"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</sheetData>
  <sheetProtection algorithmName="SHA-512" hashValue="QlbO0UKY084uDtoXLW3Qo90AhvyfG5x/Zshyl2knHViTJ0WSHDCdjJYrTCD3j8QRc4TYFaNF2k24DR1+P2xWkQ==" saltValue="CbimngKHdXW5/359rrTQ2w==" spinCount="100000" sheet="1" formatCells="0" formatColumns="0" formatRows="0" insertColumns="0" insertRows="0" insertHyperlinks="0" deleteColumns="0" deleteRows="0" sort="0" autoFilter="0" pivotTables="0"/>
  <mergeCells count="6">
    <mergeCell ref="B15:C16"/>
    <mergeCell ref="F16:G16"/>
    <mergeCell ref="F22:G22"/>
    <mergeCell ref="B6:C7"/>
    <mergeCell ref="B10:C11"/>
    <mergeCell ref="F6:G6"/>
  </mergeCells>
  <phoneticPr fontId="1"/>
  <dataValidations count="2">
    <dataValidation type="list" allowBlank="1" showInputMessage="1" showErrorMessage="1" sqref="B6:C7" xr:uid="{14CEBEE0-5666-4F22-8CDA-12D3EA514BE2}">
      <formula1>$I$3:$I$12</formula1>
    </dataValidation>
    <dataValidation type="list" allowBlank="1" showInputMessage="1" showErrorMessage="1" sqref="B15:C16" xr:uid="{34B45FBE-F5B8-45C3-B400-195B87C31A94}">
      <formula1>$I$15:$I$16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自動計算</vt:lpstr>
      <vt:lpstr>自動計算!Print_Area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</dc:creator>
  <cp:lastModifiedBy>坂本 美和</cp:lastModifiedBy>
  <cp:lastPrinted>2025-07-28T01:51:08Z</cp:lastPrinted>
  <dcterms:created xsi:type="dcterms:W3CDTF">2025-07-11T02:41:23Z</dcterms:created>
  <dcterms:modified xsi:type="dcterms:W3CDTF">2025-12-18T02:36:21Z</dcterms:modified>
</cp:coreProperties>
</file>